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Внес изм ДПТ Петра Алексеева\Выпуск\Проект межевания\Утверждаемая часть\Текстовая часть\"/>
    </mc:Choice>
  </mc:AlternateContent>
  <xr:revisionPtr revIDLastSave="0" documentId="13_ncr:1_{16998CB0-223D-46B2-9EBC-6C52485689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Лист1!$A$1:$S$131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2" i="1" l="1"/>
  <c r="N51" i="1"/>
  <c r="N50" i="1"/>
  <c r="N48" i="1"/>
  <c r="N39" i="1"/>
  <c r="N38" i="1"/>
  <c r="N37" i="1"/>
  <c r="N34" i="1"/>
  <c r="N32" i="1"/>
  <c r="N31" i="1"/>
  <c r="N30" i="1"/>
  <c r="N29" i="1"/>
  <c r="N28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I129" i="1"/>
  <c r="M129" i="1"/>
  <c r="P126" i="1"/>
  <c r="R126" i="1"/>
  <c r="J117" i="1"/>
  <c r="K117" i="1"/>
  <c r="P117" i="1"/>
  <c r="R117" i="1"/>
  <c r="J91" i="1"/>
  <c r="K91" i="1"/>
  <c r="P91" i="1"/>
  <c r="Q91" i="1"/>
  <c r="J80" i="1"/>
  <c r="K80" i="1"/>
  <c r="P80" i="1"/>
  <c r="R80" i="1"/>
  <c r="K76" i="1"/>
  <c r="P76" i="1"/>
  <c r="Q76" i="1"/>
  <c r="R76" i="1"/>
  <c r="J40" i="1"/>
  <c r="I40" i="1" s="1"/>
  <c r="N40" i="1" s="1"/>
  <c r="J26" i="1"/>
  <c r="I26" i="1" s="1"/>
  <c r="N26" i="1" s="1"/>
  <c r="I36" i="1"/>
  <c r="N36" i="1" s="1"/>
  <c r="I35" i="1"/>
  <c r="N35" i="1" s="1"/>
  <c r="J33" i="1"/>
  <c r="I33" i="1" s="1"/>
  <c r="N33" i="1" s="1"/>
  <c r="J27" i="1"/>
  <c r="I27" i="1" s="1"/>
  <c r="N27" i="1" s="1"/>
  <c r="J24" i="1"/>
  <c r="I24" i="1" s="1"/>
  <c r="N24" i="1" s="1"/>
  <c r="J23" i="1"/>
  <c r="I23" i="1" s="1"/>
  <c r="N23" i="1" s="1"/>
  <c r="J25" i="1"/>
  <c r="I25" i="1" s="1"/>
  <c r="N25" i="1" s="1"/>
  <c r="J129" i="1" l="1"/>
  <c r="K129" i="1"/>
  <c r="Q129" i="1"/>
  <c r="P129" i="1"/>
  <c r="K127" i="1"/>
  <c r="R129" i="1"/>
  <c r="V57" i="1"/>
  <c r="V44" i="1"/>
  <c r="N55" i="1" s="1"/>
  <c r="N129" i="1" s="1"/>
</calcChain>
</file>

<file path=xl/sharedStrings.xml><?xml version="1.0" encoding="utf-8"?>
<sst xmlns="http://schemas.openxmlformats.org/spreadsheetml/2006/main" count="963" uniqueCount="167">
  <si>
    <t>Участки зданий, сооружений, объектов (элементов) комплексного благоустройства</t>
  </si>
  <si>
    <t>№ участков на плане</t>
  </si>
  <si>
    <t>№ строений на плане</t>
  </si>
  <si>
    <t>Адреса строений</t>
  </si>
  <si>
    <t>Характеристики местоположения участков территории и расположенных на них объектов</t>
  </si>
  <si>
    <t>Фактическое использование зданий и сооружений,объектов (элементов) комплексного благоустройства</t>
  </si>
  <si>
    <t>Год постройки здания, сооружения</t>
  </si>
  <si>
    <t>Этажность</t>
  </si>
  <si>
    <t>Общая площадь жилых помещений зданий, сооружений (кв.м)</t>
  </si>
  <si>
    <t>Общая площадь нежилых помещений зданий, сооружений (кв.м)</t>
  </si>
  <si>
    <t>Площадь по наружному обмеру (кв.м)</t>
  </si>
  <si>
    <t>Характеристики фактического использования участков тер-ритории и расположенных на них объектов</t>
  </si>
  <si>
    <t>Удельный показатель земельный доли</t>
  </si>
  <si>
    <t>Расчетное население (чел.)</t>
  </si>
  <si>
    <t>Расчетные показатели участков территории</t>
  </si>
  <si>
    <t>Нормативно необходимая площадь участка (кв.м)</t>
  </si>
  <si>
    <t>минимальная</t>
  </si>
  <si>
    <t>проектная</t>
  </si>
  <si>
    <t>Обременения на участках</t>
  </si>
  <si>
    <t>Сервитуты</t>
  </si>
  <si>
    <t>СЗЗ, границы памятников истории, охраняемых ландшафтов и пр.</t>
  </si>
  <si>
    <t>Остальные обременения</t>
  </si>
  <si>
    <t>Характеристики расчетного обоснования размеров участков территории</t>
  </si>
  <si>
    <t>пр-т Строителей, д.19</t>
  </si>
  <si>
    <t>пр-т Строителей, д.13</t>
  </si>
  <si>
    <t>пр-т Строителей, д.7</t>
  </si>
  <si>
    <t>пр-т Строителей, д.1/42</t>
  </si>
  <si>
    <t>ул. Попова, д.44</t>
  </si>
  <si>
    <t>ул. Попова, д.46</t>
  </si>
  <si>
    <t>ул. Попова, д.46А</t>
  </si>
  <si>
    <t>ул. Попова, д.46Б</t>
  </si>
  <si>
    <t>пр-т Строителей, д.3</t>
  </si>
  <si>
    <t>пр-т Строителей, д.5</t>
  </si>
  <si>
    <t>пр-т Строителей, д.11</t>
  </si>
  <si>
    <t>пр-т Строителей, д.17</t>
  </si>
  <si>
    <t>ул. Рыленкова, д. 15</t>
  </si>
  <si>
    <t>ул. Рыленкова, д. 17</t>
  </si>
  <si>
    <t>ул. Рыленкова, д. 19</t>
  </si>
  <si>
    <t>ул. Рыленкова, д. 21</t>
  </si>
  <si>
    <t>ул. Рыленкова, д. 23</t>
  </si>
  <si>
    <t>ул. Рыленкова, д. 27</t>
  </si>
  <si>
    <t>ул. Рыленкова, д. 29</t>
  </si>
  <si>
    <t>ул. Рыленкова, д. 33</t>
  </si>
  <si>
    <t>ул. Рыленкова, д. 35</t>
  </si>
  <si>
    <t>ул. Петра Алексеева, д. 3</t>
  </si>
  <si>
    <t>ул. Рыленкова, д. 31</t>
  </si>
  <si>
    <t>ул. Петра Алексеева, д. 5</t>
  </si>
  <si>
    <t>ул. Петра Алексеева, д. 9</t>
  </si>
  <si>
    <t>ул. Петра Алексеева, д. 11 к. 3</t>
  </si>
  <si>
    <t>ул. Петра Алексеева, д. 11 к. 4</t>
  </si>
  <si>
    <t>ул. Петра Алексеева, д. 13</t>
  </si>
  <si>
    <t>ул. Петра Алексеева, д. 15/70</t>
  </si>
  <si>
    <t>ул. Попова, д. 68</t>
  </si>
  <si>
    <t>ул. Попова, д. 68А</t>
  </si>
  <si>
    <t>ул. Попова, д. 60</t>
  </si>
  <si>
    <t>ул. Попова, д. 64</t>
  </si>
  <si>
    <t>ул. Попова, д. 58</t>
  </si>
  <si>
    <t>ул. Попова, д. 48</t>
  </si>
  <si>
    <t>ул. Попова, д. 50</t>
  </si>
  <si>
    <t>ул. Попова, д. 52</t>
  </si>
  <si>
    <t>ул. Попова, д. 54</t>
  </si>
  <si>
    <t>ул. Попова, д. 66</t>
  </si>
  <si>
    <t>ул. Петра Алексеева, д. 5А</t>
  </si>
  <si>
    <t>ул. Попова, д. 52А</t>
  </si>
  <si>
    <t>ул. Рыленкова, д. 35А</t>
  </si>
  <si>
    <t>ул. Рыленкова, д. 35Б</t>
  </si>
  <si>
    <t>ул. Петра Алексеева, д. 3А</t>
  </si>
  <si>
    <t>ул. Петра Алексеева, д. 19/70А</t>
  </si>
  <si>
    <t>Участки жилых зданий</t>
  </si>
  <si>
    <t>Многоквартирный жилой дом</t>
  </si>
  <si>
    <t xml:space="preserve">Общежитие </t>
  </si>
  <si>
    <t>Магазин</t>
  </si>
  <si>
    <t>Почта</t>
  </si>
  <si>
    <t>Административное здание</t>
  </si>
  <si>
    <t>1294.7</t>
  </si>
  <si>
    <t>ИТОГО участки жилых зданий</t>
  </si>
  <si>
    <t>ИТОГО участки административных зданий, учреждений по обслуживанию населения</t>
  </si>
  <si>
    <t>Участки административных зданий, учреждений по обслуживанию населения</t>
  </si>
  <si>
    <t>пр-т Строителей, д.15</t>
  </si>
  <si>
    <t>Поликлиника № 2</t>
  </si>
  <si>
    <t>Станция скорой помощи</t>
  </si>
  <si>
    <t>Участки учреждений здравоохранения</t>
  </si>
  <si>
    <t>ИТОГО участки учреждений здравоохранения</t>
  </si>
  <si>
    <t>Участки объектов культуры, музеев</t>
  </si>
  <si>
    <t>ИТОГО участки объектов культуры, музеев</t>
  </si>
  <si>
    <t>МОУ СОШ № 11</t>
  </si>
  <si>
    <t>Ясли-сад № 34</t>
  </si>
  <si>
    <t>Ясли-сад "Кристаллик"</t>
  </si>
  <si>
    <t>Детский сад "Калинка"</t>
  </si>
  <si>
    <t>МОУ СОШ № 34</t>
  </si>
  <si>
    <t>пр-т Строителей, д.9</t>
  </si>
  <si>
    <t>ул. Рыленкова, д. 25</t>
  </si>
  <si>
    <t>ул. Петра Алексеева, д. 7</t>
  </si>
  <si>
    <t>ул. Попова, д. 56</t>
  </si>
  <si>
    <t>ул. Попова, д. 62</t>
  </si>
  <si>
    <t>ИТОГО участки образовательных учреждений</t>
  </si>
  <si>
    <t>Участки образовательных учреждений</t>
  </si>
  <si>
    <t>Участки объектов Министерства обороны</t>
  </si>
  <si>
    <t>ИТОГО участки объектов Министерства обороны</t>
  </si>
  <si>
    <t>ул. Попова, во дворе д. 48</t>
  </si>
  <si>
    <t>пр-т Строителей, во дворе д. 7</t>
  </si>
  <si>
    <t>пр-т Строителей, во дворе д. 5</t>
  </si>
  <si>
    <t>пр-т Строителей, во дворе д.19</t>
  </si>
  <si>
    <t>пр-т Строителей, во дворе д. 17</t>
  </si>
  <si>
    <t>ул. Рыленкова, во дворе д. 19</t>
  </si>
  <si>
    <t>ул. Рыленкова, во дворе д. 29</t>
  </si>
  <si>
    <t>ул. Рыленкова, во дворе д. 31</t>
  </si>
  <si>
    <t>ул. Рыленкова, рядом с д. 31</t>
  </si>
  <si>
    <t>ул. Петра Алексеева, около д. 11 к. 4</t>
  </si>
  <si>
    <t>ул. Петра Алексеева, во дворе д. 13</t>
  </si>
  <si>
    <t>ул. Попова, во дворе д. 66</t>
  </si>
  <si>
    <t>ул. Попова, во дворе д. 68А</t>
  </si>
  <si>
    <t>ул. Попова, во дворе д. 58</t>
  </si>
  <si>
    <t>ул. Петра Алексеева,нанротив д.11 к. 2</t>
  </si>
  <si>
    <t>Трансформаторная подстанция № 504</t>
  </si>
  <si>
    <t>Трансформаторная подстанция</t>
  </si>
  <si>
    <t>Центральный тепловой пункт № 43</t>
  </si>
  <si>
    <t>Трансформаторная подстанция № 407</t>
  </si>
  <si>
    <t>Трансформаторная подстанция № 410</t>
  </si>
  <si>
    <t>Центральный тепловой пункт № 45</t>
  </si>
  <si>
    <t>Центральный тепловой пункт № 45А</t>
  </si>
  <si>
    <t>Трансформаторная подстанция № 439</t>
  </si>
  <si>
    <t>Трансформаторная подстанция № 411</t>
  </si>
  <si>
    <t>Трансформаторная подстанция № 466</t>
  </si>
  <si>
    <t>Центральный тепловой пункт № 44</t>
  </si>
  <si>
    <t>Трансформаторная подстанция  №477</t>
  </si>
  <si>
    <t>Трансформаторная подстанция № 409</t>
  </si>
  <si>
    <t>ГРП</t>
  </si>
  <si>
    <t>Участки объектов инженерной инфраструктуры</t>
  </si>
  <si>
    <t>Прочие участки нежилых зданий, сооружений объектов (элементов) комплексного благоустройства</t>
  </si>
  <si>
    <t>Участки гаражей и стоянок</t>
  </si>
  <si>
    <t>Участки складов и сараев</t>
  </si>
  <si>
    <t>ИТОГО участки объектов инженерной инфраструктуры</t>
  </si>
  <si>
    <t>ИТОГО участки гаражей и стоянок</t>
  </si>
  <si>
    <t>ИТОГО участки складов и сараев</t>
  </si>
  <si>
    <t>ИТОГО прочие участки нежилых зданий, сооружений, объектов (элементов) комплексного благоустройства</t>
  </si>
  <si>
    <t>ВСЕГО ПО КВАРТАЛУ</t>
  </si>
  <si>
    <t>н.д.</t>
  </si>
  <si>
    <t>─</t>
  </si>
  <si>
    <t>ул. Петра Алексеева, около д. 3 А</t>
  </si>
  <si>
    <t>строящееся здание</t>
  </si>
  <si>
    <t>Аптечный пункт из сборных конструкций</t>
  </si>
  <si>
    <t>н.д.(1976)</t>
  </si>
  <si>
    <t>Трансформаторная подстанция№408</t>
  </si>
  <si>
    <t>Под строящимсяторгово-бытовым
центром</t>
  </si>
  <si>
    <t>Для строительства
административного
здания</t>
  </si>
  <si>
    <t>Для строительства
здания общественного
назначения</t>
  </si>
  <si>
    <t>Для строительства
многоквартирного
жилого дома</t>
  </si>
  <si>
    <t>Для проведения
изыскательских работ
по размещению
детского
развлекательного центра</t>
  </si>
  <si>
    <t xml:space="preserve">Для строи-тельства
детского культурно-
развлека-тельного центра
</t>
  </si>
  <si>
    <t>Под приемным пунктом
стеклотары №10</t>
  </si>
  <si>
    <t>Участки под линейные объекты</t>
  </si>
  <si>
    <t>новый</t>
  </si>
  <si>
    <t>Под часть линейного объекта</t>
  </si>
  <si>
    <t>ИТОГО участки под линейные объекты</t>
  </si>
  <si>
    <t>Строящееся здание</t>
  </si>
  <si>
    <t>Характеристика фактического использования и расчетного обоснования размеров участков территории квартала в границах пр-кта Строителей -
 ул. Попова - ул. Петра Алексеева - ул. Рыленкова (ПК №1)</t>
  </si>
  <si>
    <t>Характеристика фактического использования и расчетного обоснования размеров участков территории квартала в границах квартала в границах пр-кта Строителей -
 ул. Попова - ул. Петра Алексеева - ул. Рыленкова (ПК №1)</t>
  </si>
  <si>
    <t>242.1</t>
  </si>
  <si>
    <t>150.4</t>
  </si>
  <si>
    <t>112.8</t>
  </si>
  <si>
    <t>183.7</t>
  </si>
  <si>
    <t>592.4</t>
  </si>
  <si>
    <t>-</t>
  </si>
  <si>
    <t>Sзу по пред. нормат (инвентар.)</t>
  </si>
  <si>
    <t xml:space="preserve"> -</t>
  </si>
  <si>
    <t>Характеристика фактического использования и расчетного обоснования размеров участков территории квартала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</si>
</sst>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0">
    <xf numFmtId="0" fontId="0" fillId="0" borderId="0" xfId="0"/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0" borderId="0" xfId="0" applyFont="1"/>
    <xf numFmtId="0" fontId="5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0" fillId="0" borderId="0" xfId="0" applyFill="1" applyBorder="1"/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2" borderId="0" xfId="0" applyFill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0" xfId="0" applyFill="1"/>
    <xf numFmtId="0" fontId="1" fillId="0" borderId="8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1" fontId="9" fillId="0" borderId="36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" fontId="1" fillId="0" borderId="21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/>
    </xf>
    <xf numFmtId="1" fontId="1" fillId="0" borderId="0" xfId="0" applyNumberFormat="1" applyFont="1" applyBorder="1"/>
    <xf numFmtId="1" fontId="0" fillId="0" borderId="0" xfId="0" applyNumberFormat="1"/>
    <xf numFmtId="1" fontId="9" fillId="0" borderId="18" xfId="0" applyNumberFormat="1" applyFont="1" applyBorder="1" applyAlignment="1">
      <alignment horizontal="center" vertical="center"/>
    </xf>
    <xf numFmtId="1" fontId="9" fillId="0" borderId="38" xfId="0" applyNumberFormat="1" applyFont="1" applyBorder="1" applyAlignment="1">
      <alignment horizontal="center" vertical="center"/>
    </xf>
    <xf numFmtId="1" fontId="1" fillId="0" borderId="34" xfId="0" applyNumberFormat="1" applyFont="1" applyBorder="1" applyAlignment="1">
      <alignment horizontal="center" vertical="center"/>
    </xf>
    <xf numFmtId="1" fontId="9" fillId="0" borderId="6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9" fillId="0" borderId="25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" fontId="9" fillId="0" borderId="35" xfId="0" applyNumberFormat="1" applyFont="1" applyBorder="1" applyAlignment="1">
      <alignment horizontal="center" vertical="center"/>
    </xf>
    <xf numFmtId="1" fontId="9" fillId="0" borderId="18" xfId="0" applyNumberFormat="1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textRotation="90"/>
    </xf>
    <xf numFmtId="0" fontId="3" fillId="0" borderId="13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3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textRotation="90" wrapText="1"/>
    </xf>
    <xf numFmtId="0" fontId="3" fillId="0" borderId="43" xfId="0" applyFont="1" applyBorder="1" applyAlignment="1">
      <alignment horizontal="center" vertical="center" textRotation="90" wrapText="1"/>
    </xf>
    <xf numFmtId="0" fontId="3" fillId="0" borderId="51" xfId="0" applyFont="1" applyBorder="1" applyAlignment="1">
      <alignment horizontal="center" vertical="center" textRotation="90" wrapText="1"/>
    </xf>
    <xf numFmtId="0" fontId="3" fillId="0" borderId="44" xfId="0" applyFont="1" applyBorder="1" applyAlignment="1">
      <alignment horizontal="center" vertical="center" textRotation="90" wrapText="1"/>
    </xf>
    <xf numFmtId="0" fontId="3" fillId="0" borderId="52" xfId="0" applyFont="1" applyBorder="1" applyAlignment="1">
      <alignment horizontal="center" vertical="center" textRotation="90" wrapText="1"/>
    </xf>
    <xf numFmtId="0" fontId="3" fillId="0" borderId="19" xfId="0" applyFont="1" applyBorder="1" applyAlignment="1">
      <alignment horizontal="center" vertical="center" textRotation="90" wrapText="1"/>
    </xf>
    <xf numFmtId="0" fontId="3" fillId="0" borderId="42" xfId="0" applyFont="1" applyBorder="1" applyAlignment="1">
      <alignment horizontal="center" vertical="center" textRotation="90" wrapText="1"/>
    </xf>
    <xf numFmtId="0" fontId="3" fillId="0" borderId="26" xfId="0" applyFont="1" applyBorder="1" applyAlignment="1">
      <alignment horizontal="center" vertical="center" textRotation="90" wrapText="1"/>
    </xf>
    <xf numFmtId="0" fontId="3" fillId="0" borderId="4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8" fillId="0" borderId="0" xfId="0" applyFont="1" applyBorder="1" applyAlignment="1">
      <alignment vertical="center" textRotation="90"/>
    </xf>
    <xf numFmtId="0" fontId="8" fillId="0" borderId="51" xfId="0" applyFont="1" applyBorder="1" applyAlignment="1">
      <alignment vertical="center" textRotation="90"/>
    </xf>
    <xf numFmtId="0" fontId="8" fillId="0" borderId="52" xfId="0" applyFont="1" applyBorder="1" applyAlignment="1">
      <alignment vertical="center" textRotation="90"/>
    </xf>
    <xf numFmtId="0" fontId="8" fillId="0" borderId="49" xfId="0" applyFont="1" applyBorder="1" applyAlignment="1">
      <alignment vertical="center" textRotation="90"/>
    </xf>
    <xf numFmtId="0" fontId="3" fillId="0" borderId="44" xfId="0" applyFont="1" applyBorder="1" applyAlignment="1">
      <alignment horizontal="center" vertical="center" textRotation="90"/>
    </xf>
    <xf numFmtId="0" fontId="3" fillId="0" borderId="33" xfId="0" applyFont="1" applyBorder="1" applyAlignment="1">
      <alignment horizontal="center" vertical="center" textRotation="90"/>
    </xf>
    <xf numFmtId="0" fontId="3" fillId="0" borderId="50" xfId="0" applyFont="1" applyBorder="1" applyAlignment="1">
      <alignment horizontal="center" vertical="center" textRotation="90"/>
    </xf>
    <xf numFmtId="0" fontId="3" fillId="0" borderId="48" xfId="0" applyFont="1" applyBorder="1" applyAlignment="1">
      <alignment horizontal="center" vertical="center" textRotation="90"/>
    </xf>
    <xf numFmtId="0" fontId="3" fillId="0" borderId="32" xfId="0" applyFont="1" applyBorder="1" applyAlignment="1">
      <alignment horizontal="center" vertical="center" textRotation="90"/>
    </xf>
    <xf numFmtId="0" fontId="3" fillId="0" borderId="24" xfId="0" applyFont="1" applyBorder="1" applyAlignment="1">
      <alignment horizontal="center" vertical="center" textRotation="90"/>
    </xf>
    <xf numFmtId="0" fontId="8" fillId="0" borderId="61" xfId="0" applyFont="1" applyBorder="1" applyAlignment="1">
      <alignment horizontal="center" vertical="center" textRotation="90"/>
    </xf>
    <xf numFmtId="0" fontId="8" fillId="0" borderId="62" xfId="0" applyFont="1" applyBorder="1" applyAlignment="1">
      <alignment horizontal="center" vertical="center" textRotation="90"/>
    </xf>
    <xf numFmtId="0" fontId="10" fillId="0" borderId="61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143"/>
  <sheetViews>
    <sheetView tabSelected="1" view="pageBreakPreview" topLeftCell="A31" zoomScale="98" zoomScaleNormal="100" zoomScaleSheetLayoutView="98" workbookViewId="0">
      <selection activeCell="P36" sqref="P36"/>
    </sheetView>
  </sheetViews>
  <sheetFormatPr defaultRowHeight="15" x14ac:dyDescent="0.25"/>
  <cols>
    <col min="1" max="1" width="3" customWidth="1"/>
    <col min="2" max="2" width="11.85546875" customWidth="1"/>
    <col min="5" max="5" width="23.85546875" customWidth="1"/>
    <col min="6" max="6" width="21.28515625" customWidth="1"/>
    <col min="7" max="7" width="9.28515625" customWidth="1"/>
    <col min="14" max="15" width="10.140625" customWidth="1"/>
    <col min="16" max="16" width="11.42578125" customWidth="1"/>
    <col min="19" max="19" width="9.85546875" customWidth="1"/>
  </cols>
  <sheetData>
    <row r="1" spans="1:30" ht="15" customHeight="1" x14ac:dyDescent="0.25">
      <c r="A1" s="68"/>
      <c r="B1" s="178" t="s">
        <v>156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5"/>
      <c r="U1" s="5"/>
      <c r="W1" s="1"/>
      <c r="X1" s="1"/>
      <c r="Y1" s="1"/>
      <c r="Z1" s="1"/>
      <c r="AA1" s="1"/>
    </row>
    <row r="2" spans="1:30" ht="15.75" thickBot="1" x14ac:dyDescent="0.3">
      <c r="A2" s="68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W2" s="1"/>
      <c r="X2" s="1"/>
      <c r="Y2" s="1"/>
      <c r="Z2" s="1"/>
      <c r="AA2" s="1"/>
    </row>
    <row r="3" spans="1:30" ht="36.75" customHeight="1" x14ac:dyDescent="0.25">
      <c r="A3" s="175" t="s">
        <v>4</v>
      </c>
      <c r="B3" s="176"/>
      <c r="C3" s="176"/>
      <c r="D3" s="176"/>
      <c r="E3" s="177"/>
      <c r="F3" s="175" t="s">
        <v>11</v>
      </c>
      <c r="G3" s="176"/>
      <c r="H3" s="176"/>
      <c r="I3" s="176"/>
      <c r="J3" s="176"/>
      <c r="K3" s="177"/>
      <c r="L3" s="164" t="s">
        <v>22</v>
      </c>
      <c r="M3" s="165"/>
      <c r="N3" s="165"/>
      <c r="O3" s="165"/>
      <c r="P3" s="165"/>
      <c r="Q3" s="165"/>
      <c r="R3" s="165"/>
      <c r="S3" s="166"/>
      <c r="T3" s="1"/>
      <c r="U3" s="1"/>
      <c r="V3" s="1"/>
      <c r="W3" s="1"/>
      <c r="X3" s="1"/>
      <c r="Y3" s="1"/>
      <c r="Z3" s="1"/>
      <c r="AA3" s="1"/>
    </row>
    <row r="4" spans="1:30" ht="21.75" customHeight="1" x14ac:dyDescent="0.25">
      <c r="A4" s="146" t="s">
        <v>0</v>
      </c>
      <c r="B4" s="134"/>
      <c r="C4" s="173" t="s">
        <v>1</v>
      </c>
      <c r="D4" s="134" t="s">
        <v>2</v>
      </c>
      <c r="E4" s="167" t="s">
        <v>3</v>
      </c>
      <c r="F4" s="146" t="s">
        <v>5</v>
      </c>
      <c r="G4" s="134" t="s">
        <v>6</v>
      </c>
      <c r="H4" s="134" t="s">
        <v>7</v>
      </c>
      <c r="I4" s="134" t="s">
        <v>8</v>
      </c>
      <c r="J4" s="134" t="s">
        <v>9</v>
      </c>
      <c r="K4" s="167" t="s">
        <v>10</v>
      </c>
      <c r="L4" s="173" t="s">
        <v>12</v>
      </c>
      <c r="M4" s="134" t="s">
        <v>13</v>
      </c>
      <c r="N4" s="134" t="s">
        <v>14</v>
      </c>
      <c r="O4" s="134"/>
      <c r="P4" s="134"/>
      <c r="Q4" s="134"/>
      <c r="R4" s="134"/>
      <c r="S4" s="167"/>
      <c r="T4" s="4"/>
      <c r="U4" s="1"/>
      <c r="V4" s="2"/>
      <c r="W4" s="1"/>
      <c r="X4" s="1"/>
      <c r="Y4" s="1"/>
      <c r="Z4" s="1"/>
      <c r="AA4" s="1"/>
    </row>
    <row r="5" spans="1:30" ht="30.75" customHeight="1" x14ac:dyDescent="0.25">
      <c r="A5" s="146"/>
      <c r="B5" s="134"/>
      <c r="C5" s="173"/>
      <c r="D5" s="134"/>
      <c r="E5" s="167"/>
      <c r="F5" s="146"/>
      <c r="G5" s="134"/>
      <c r="H5" s="134"/>
      <c r="I5" s="134"/>
      <c r="J5" s="134"/>
      <c r="K5" s="167"/>
      <c r="L5" s="173"/>
      <c r="M5" s="134"/>
      <c r="N5" s="134" t="s">
        <v>15</v>
      </c>
      <c r="O5" s="134"/>
      <c r="P5" s="134"/>
      <c r="Q5" s="134" t="s">
        <v>18</v>
      </c>
      <c r="R5" s="134"/>
      <c r="S5" s="49"/>
      <c r="T5" s="3"/>
      <c r="U5" s="1"/>
      <c r="V5" s="2"/>
      <c r="W5" s="1"/>
      <c r="X5" s="1"/>
      <c r="Y5" s="1"/>
      <c r="Z5" s="1"/>
      <c r="AA5" s="1"/>
    </row>
    <row r="6" spans="1:30" ht="90.75" thickBot="1" x14ac:dyDescent="0.3">
      <c r="A6" s="182"/>
      <c r="B6" s="169"/>
      <c r="C6" s="174"/>
      <c r="D6" s="135"/>
      <c r="E6" s="168"/>
      <c r="F6" s="147"/>
      <c r="G6" s="135"/>
      <c r="H6" s="135"/>
      <c r="I6" s="135"/>
      <c r="J6" s="135"/>
      <c r="K6" s="168"/>
      <c r="L6" s="174"/>
      <c r="M6" s="135"/>
      <c r="N6" s="52" t="s">
        <v>16</v>
      </c>
      <c r="O6" s="52" t="s">
        <v>164</v>
      </c>
      <c r="P6" s="52" t="s">
        <v>17</v>
      </c>
      <c r="Q6" s="52" t="s">
        <v>19</v>
      </c>
      <c r="R6" s="52" t="s">
        <v>20</v>
      </c>
      <c r="S6" s="54" t="s">
        <v>21</v>
      </c>
      <c r="T6" s="3"/>
      <c r="U6" s="28"/>
      <c r="V6" s="2"/>
      <c r="W6" s="28"/>
      <c r="X6" s="1"/>
      <c r="Y6" s="1"/>
      <c r="Z6" s="1"/>
      <c r="AA6" s="1"/>
    </row>
    <row r="7" spans="1:30" ht="15" customHeight="1" x14ac:dyDescent="0.25">
      <c r="A7" s="202" t="s">
        <v>68</v>
      </c>
      <c r="B7" s="203"/>
      <c r="C7" s="46">
        <v>2</v>
      </c>
      <c r="D7" s="51">
        <v>1</v>
      </c>
      <c r="E7" s="53" t="s">
        <v>23</v>
      </c>
      <c r="F7" s="16" t="s">
        <v>69</v>
      </c>
      <c r="G7" s="12">
        <v>1976</v>
      </c>
      <c r="H7" s="12">
        <v>9</v>
      </c>
      <c r="I7" s="12">
        <v>8012.8</v>
      </c>
      <c r="J7" s="12">
        <v>37.6</v>
      </c>
      <c r="K7" s="13">
        <v>1304</v>
      </c>
      <c r="L7" s="58">
        <v>0.98</v>
      </c>
      <c r="M7" s="46">
        <v>403</v>
      </c>
      <c r="N7" s="96">
        <f>I7*L7</f>
        <v>7852.5439999999999</v>
      </c>
      <c r="O7" s="96">
        <v>5355</v>
      </c>
      <c r="P7" s="51">
        <v>9633</v>
      </c>
      <c r="Q7" s="19" t="s">
        <v>138</v>
      </c>
      <c r="R7" s="51">
        <v>2739</v>
      </c>
      <c r="S7" s="53"/>
      <c r="T7" s="3"/>
      <c r="U7" s="28"/>
      <c r="V7" s="2"/>
      <c r="W7" s="28"/>
      <c r="X7" s="1"/>
      <c r="Y7" s="1"/>
      <c r="Z7" s="1"/>
      <c r="AA7" s="1"/>
    </row>
    <row r="8" spans="1:30" x14ac:dyDescent="0.25">
      <c r="A8" s="204"/>
      <c r="B8" s="201"/>
      <c r="C8" s="6">
        <v>35</v>
      </c>
      <c r="D8" s="48">
        <v>2</v>
      </c>
      <c r="E8" s="49" t="s">
        <v>24</v>
      </c>
      <c r="F8" s="9" t="s">
        <v>69</v>
      </c>
      <c r="G8" s="6" t="s">
        <v>142</v>
      </c>
      <c r="H8" s="6">
        <v>9</v>
      </c>
      <c r="I8" s="6">
        <v>11655.9</v>
      </c>
      <c r="J8" s="19" t="s">
        <v>138</v>
      </c>
      <c r="K8" s="8">
        <v>1825.7</v>
      </c>
      <c r="L8" s="58">
        <v>0.98</v>
      </c>
      <c r="M8" s="6">
        <v>583</v>
      </c>
      <c r="N8" s="96">
        <f t="shared" ref="N8:N40" si="0">I8*L8</f>
        <v>11422.781999999999</v>
      </c>
      <c r="O8" s="96" t="s">
        <v>163</v>
      </c>
      <c r="P8" s="6">
        <v>6273</v>
      </c>
      <c r="Q8" s="19" t="s">
        <v>138</v>
      </c>
      <c r="R8" s="6">
        <v>4020</v>
      </c>
      <c r="S8" s="8"/>
      <c r="T8" s="2"/>
      <c r="U8" s="28"/>
      <c r="V8" s="2"/>
      <c r="W8" s="28"/>
      <c r="X8" s="1"/>
      <c r="Y8" s="1"/>
      <c r="Z8" s="1"/>
      <c r="AA8" s="1"/>
    </row>
    <row r="9" spans="1:30" x14ac:dyDescent="0.25">
      <c r="A9" s="204"/>
      <c r="B9" s="201"/>
      <c r="C9" s="6">
        <v>40</v>
      </c>
      <c r="D9" s="48">
        <v>4</v>
      </c>
      <c r="E9" s="49" t="s">
        <v>25</v>
      </c>
      <c r="F9" s="9" t="s">
        <v>69</v>
      </c>
      <c r="G9" s="6">
        <v>1989</v>
      </c>
      <c r="H9" s="6">
        <v>9</v>
      </c>
      <c r="I9" s="6">
        <v>5936.9</v>
      </c>
      <c r="J9" s="6" t="s">
        <v>138</v>
      </c>
      <c r="K9" s="8">
        <v>2481</v>
      </c>
      <c r="L9" s="34">
        <v>0.85</v>
      </c>
      <c r="M9" s="6">
        <v>297</v>
      </c>
      <c r="N9" s="96">
        <f t="shared" si="0"/>
        <v>5046.3649999999998</v>
      </c>
      <c r="O9" s="96">
        <v>12514</v>
      </c>
      <c r="P9" s="6">
        <v>7189</v>
      </c>
      <c r="Q9" s="6">
        <v>101</v>
      </c>
      <c r="R9" s="6">
        <v>4788</v>
      </c>
      <c r="S9" s="8"/>
      <c r="T9" s="2"/>
      <c r="U9" s="2"/>
      <c r="V9" s="2"/>
      <c r="W9" s="1"/>
      <c r="X9" s="1"/>
      <c r="Y9" s="1"/>
      <c r="Z9" s="1"/>
      <c r="AA9" s="1"/>
    </row>
    <row r="10" spans="1:30" x14ac:dyDescent="0.25">
      <c r="A10" s="204"/>
      <c r="B10" s="201"/>
      <c r="C10" s="6">
        <v>45</v>
      </c>
      <c r="D10" s="48">
        <v>7</v>
      </c>
      <c r="E10" s="49" t="s">
        <v>26</v>
      </c>
      <c r="F10" s="9" t="s">
        <v>69</v>
      </c>
      <c r="G10" s="6">
        <v>1976</v>
      </c>
      <c r="H10" s="6">
        <v>9</v>
      </c>
      <c r="I10" s="6">
        <v>12395.5</v>
      </c>
      <c r="J10" s="6" t="s">
        <v>138</v>
      </c>
      <c r="K10" s="8">
        <v>2321</v>
      </c>
      <c r="L10" s="34">
        <v>0.98</v>
      </c>
      <c r="M10" s="6">
        <v>620</v>
      </c>
      <c r="N10" s="96">
        <f t="shared" si="0"/>
        <v>12147.59</v>
      </c>
      <c r="O10" s="96">
        <v>8710</v>
      </c>
      <c r="P10" s="6">
        <v>8119</v>
      </c>
      <c r="Q10" s="6">
        <v>384</v>
      </c>
      <c r="R10" s="19" t="s">
        <v>138</v>
      </c>
      <c r="S10" s="8"/>
      <c r="T10" s="2"/>
      <c r="U10" s="2"/>
      <c r="V10" s="2"/>
      <c r="W10" s="1"/>
      <c r="X10" s="1"/>
      <c r="Y10" s="1"/>
      <c r="Z10" s="1"/>
      <c r="AA10" s="1"/>
      <c r="AB10" s="1"/>
      <c r="AC10" s="1"/>
      <c r="AD10" s="1"/>
    </row>
    <row r="11" spans="1:30" x14ac:dyDescent="0.25">
      <c r="A11" s="204"/>
      <c r="B11" s="201"/>
      <c r="C11" s="6">
        <v>49</v>
      </c>
      <c r="D11" s="48">
        <v>8</v>
      </c>
      <c r="E11" s="49" t="s">
        <v>27</v>
      </c>
      <c r="F11" s="9" t="s">
        <v>69</v>
      </c>
      <c r="G11" s="6">
        <v>1983</v>
      </c>
      <c r="H11" s="6">
        <v>12</v>
      </c>
      <c r="I11" s="6">
        <v>5466.7</v>
      </c>
      <c r="J11" s="6" t="s">
        <v>138</v>
      </c>
      <c r="K11" s="8">
        <v>549.6</v>
      </c>
      <c r="L11" s="34">
        <v>0.94</v>
      </c>
      <c r="M11" s="6">
        <v>2733</v>
      </c>
      <c r="N11" s="96">
        <f t="shared" si="0"/>
        <v>5138.6979999999994</v>
      </c>
      <c r="O11" s="96">
        <v>4481</v>
      </c>
      <c r="P11" s="6">
        <v>2327</v>
      </c>
      <c r="Q11" s="6">
        <v>186</v>
      </c>
      <c r="R11" s="6">
        <v>141</v>
      </c>
      <c r="S11" s="8"/>
      <c r="T11" s="2"/>
      <c r="U11" s="2"/>
      <c r="V11" s="2"/>
      <c r="W11" s="1"/>
      <c r="X11" s="1"/>
      <c r="Y11" s="1"/>
      <c r="Z11" s="33"/>
      <c r="AA11" s="1"/>
      <c r="AB11" s="1"/>
      <c r="AC11" s="33"/>
      <c r="AD11" s="1"/>
    </row>
    <row r="12" spans="1:30" x14ac:dyDescent="0.25">
      <c r="A12" s="204"/>
      <c r="B12" s="201"/>
      <c r="C12" s="6">
        <v>48</v>
      </c>
      <c r="D12" s="48">
        <v>10</v>
      </c>
      <c r="E12" s="49" t="s">
        <v>28</v>
      </c>
      <c r="F12" s="9" t="s">
        <v>69</v>
      </c>
      <c r="G12" s="6">
        <v>1976</v>
      </c>
      <c r="H12" s="6">
        <v>5</v>
      </c>
      <c r="I12" s="6">
        <v>4358.2</v>
      </c>
      <c r="J12" s="6">
        <v>75.2</v>
      </c>
      <c r="K12" s="8">
        <v>1113</v>
      </c>
      <c r="L12" s="34">
        <v>1.36</v>
      </c>
      <c r="M12" s="6">
        <v>222</v>
      </c>
      <c r="N12" s="96">
        <f t="shared" si="0"/>
        <v>5927.152</v>
      </c>
      <c r="O12" s="96">
        <v>10549</v>
      </c>
      <c r="P12" s="6">
        <v>3456</v>
      </c>
      <c r="Q12" s="19" t="s">
        <v>138</v>
      </c>
      <c r="R12" s="19" t="s">
        <v>138</v>
      </c>
      <c r="S12" s="8"/>
      <c r="T12" s="2"/>
      <c r="U12" s="2"/>
      <c r="V12" s="2"/>
      <c r="W12" s="1"/>
      <c r="X12" s="1"/>
      <c r="Y12" s="1"/>
      <c r="Z12" s="33"/>
      <c r="AA12" s="1"/>
      <c r="AB12" s="1"/>
      <c r="AC12" s="66"/>
      <c r="AD12" s="1"/>
    </row>
    <row r="13" spans="1:30" x14ac:dyDescent="0.25">
      <c r="A13" s="204"/>
      <c r="B13" s="201"/>
      <c r="C13" s="6">
        <v>46</v>
      </c>
      <c r="D13" s="48">
        <v>11</v>
      </c>
      <c r="E13" s="49" t="s">
        <v>29</v>
      </c>
      <c r="F13" s="9" t="s">
        <v>69</v>
      </c>
      <c r="G13" s="6">
        <v>1987</v>
      </c>
      <c r="H13" s="6">
        <v>5</v>
      </c>
      <c r="I13" s="6">
        <v>3134.9</v>
      </c>
      <c r="J13" s="6" t="s">
        <v>138</v>
      </c>
      <c r="K13" s="8">
        <v>861.8</v>
      </c>
      <c r="L13" s="34">
        <v>1.32</v>
      </c>
      <c r="M13" s="6">
        <v>157</v>
      </c>
      <c r="N13" s="96">
        <f t="shared" si="0"/>
        <v>4138.0680000000002</v>
      </c>
      <c r="O13" s="96">
        <v>4609.8</v>
      </c>
      <c r="P13" s="6">
        <v>3573</v>
      </c>
      <c r="Q13" s="19" t="s">
        <v>138</v>
      </c>
      <c r="R13" s="19" t="s">
        <v>138</v>
      </c>
      <c r="S13" s="8"/>
      <c r="T13" s="2"/>
      <c r="U13" s="2"/>
      <c r="V13" s="2"/>
      <c r="W13" s="1"/>
      <c r="X13" s="1"/>
      <c r="Y13" s="1"/>
      <c r="Z13" s="33"/>
      <c r="AA13" s="1"/>
      <c r="AB13" s="1"/>
      <c r="AC13" s="33"/>
      <c r="AD13" s="1"/>
    </row>
    <row r="14" spans="1:30" x14ac:dyDescent="0.25">
      <c r="A14" s="204"/>
      <c r="B14" s="201"/>
      <c r="C14" s="6">
        <v>47</v>
      </c>
      <c r="D14" s="48">
        <v>12</v>
      </c>
      <c r="E14" s="49" t="s">
        <v>30</v>
      </c>
      <c r="F14" s="9" t="s">
        <v>69</v>
      </c>
      <c r="G14" s="6">
        <v>1985</v>
      </c>
      <c r="H14" s="6">
        <v>5</v>
      </c>
      <c r="I14" s="6">
        <v>3152.3</v>
      </c>
      <c r="J14" s="6" t="s">
        <v>138</v>
      </c>
      <c r="K14" s="8">
        <v>862.2</v>
      </c>
      <c r="L14" s="34">
        <v>1.32</v>
      </c>
      <c r="M14" s="6">
        <v>158</v>
      </c>
      <c r="N14" s="96">
        <f t="shared" si="0"/>
        <v>4161.0360000000001</v>
      </c>
      <c r="O14" s="96" t="s">
        <v>163</v>
      </c>
      <c r="P14" s="6">
        <v>3512</v>
      </c>
      <c r="Q14" s="6">
        <v>825</v>
      </c>
      <c r="R14" s="19" t="s">
        <v>138</v>
      </c>
      <c r="S14" s="8"/>
      <c r="T14" s="2"/>
      <c r="U14" s="2"/>
      <c r="V14" s="2"/>
      <c r="W14" s="1"/>
      <c r="X14" s="1"/>
      <c r="Y14" s="1"/>
      <c r="Z14" s="33"/>
      <c r="AA14" s="1"/>
      <c r="AB14" s="1"/>
      <c r="AC14" s="33"/>
      <c r="AD14" s="1"/>
    </row>
    <row r="15" spans="1:30" x14ac:dyDescent="0.25">
      <c r="A15" s="204"/>
      <c r="B15" s="201"/>
      <c r="C15" s="6">
        <v>44</v>
      </c>
      <c r="D15" s="48">
        <v>14</v>
      </c>
      <c r="E15" s="49" t="s">
        <v>31</v>
      </c>
      <c r="F15" s="9" t="s">
        <v>69</v>
      </c>
      <c r="G15" s="6">
        <v>1976</v>
      </c>
      <c r="H15" s="6">
        <v>5</v>
      </c>
      <c r="I15" s="6">
        <v>2124.8000000000002</v>
      </c>
      <c r="J15" s="6" t="s">
        <v>138</v>
      </c>
      <c r="K15" s="8">
        <v>691</v>
      </c>
      <c r="L15" s="34">
        <v>0.98</v>
      </c>
      <c r="M15" s="6">
        <v>106</v>
      </c>
      <c r="N15" s="96">
        <f t="shared" si="0"/>
        <v>2082.3040000000001</v>
      </c>
      <c r="O15" s="96">
        <v>4625</v>
      </c>
      <c r="P15" s="6">
        <v>2756</v>
      </c>
      <c r="Q15" s="6">
        <v>280</v>
      </c>
      <c r="R15" s="19" t="s">
        <v>138</v>
      </c>
      <c r="S15" s="8"/>
      <c r="T15" s="2"/>
      <c r="U15" s="2"/>
      <c r="V15" s="2"/>
      <c r="W15" s="1"/>
      <c r="X15" s="1"/>
      <c r="Y15" s="1"/>
      <c r="Z15" s="33"/>
      <c r="AA15" s="1"/>
      <c r="AB15" s="1"/>
      <c r="AC15" s="33"/>
      <c r="AD15" s="1"/>
    </row>
    <row r="16" spans="1:30" x14ac:dyDescent="0.25">
      <c r="A16" s="204"/>
      <c r="B16" s="201"/>
      <c r="C16" s="6">
        <v>37</v>
      </c>
      <c r="D16" s="48">
        <v>16</v>
      </c>
      <c r="E16" s="49" t="s">
        <v>32</v>
      </c>
      <c r="F16" s="9" t="s">
        <v>69</v>
      </c>
      <c r="G16" s="6">
        <v>1976</v>
      </c>
      <c r="H16" s="6">
        <v>9</v>
      </c>
      <c r="I16" s="6">
        <v>8035.3</v>
      </c>
      <c r="J16" s="6" t="s">
        <v>138</v>
      </c>
      <c r="K16" s="8">
        <v>1272</v>
      </c>
      <c r="L16" s="34">
        <v>0.98</v>
      </c>
      <c r="M16" s="6">
        <v>402</v>
      </c>
      <c r="N16" s="96">
        <f t="shared" si="0"/>
        <v>7874.5940000000001</v>
      </c>
      <c r="O16" s="96">
        <v>9131</v>
      </c>
      <c r="P16" s="6">
        <v>7869</v>
      </c>
      <c r="Q16" s="19" t="s">
        <v>138</v>
      </c>
      <c r="R16" s="19" t="s">
        <v>138</v>
      </c>
      <c r="S16" s="8"/>
      <c r="T16" s="2"/>
      <c r="U16" s="2"/>
      <c r="V16" s="2"/>
      <c r="W16" s="1"/>
      <c r="X16" s="1"/>
      <c r="Y16" s="1"/>
      <c r="Z16" s="33"/>
      <c r="AA16" s="1"/>
      <c r="AB16" s="1"/>
      <c r="AC16" s="33"/>
      <c r="AD16" s="1"/>
    </row>
    <row r="17" spans="1:30" x14ac:dyDescent="0.25">
      <c r="A17" s="204"/>
      <c r="B17" s="201"/>
      <c r="C17" s="6">
        <v>36</v>
      </c>
      <c r="D17" s="48">
        <v>19</v>
      </c>
      <c r="E17" s="49" t="s">
        <v>33</v>
      </c>
      <c r="F17" s="9" t="s">
        <v>69</v>
      </c>
      <c r="G17" s="6">
        <v>1976</v>
      </c>
      <c r="H17" s="6">
        <v>5</v>
      </c>
      <c r="I17" s="6">
        <v>4440.8999999999996</v>
      </c>
      <c r="J17" s="6" t="s">
        <v>138</v>
      </c>
      <c r="K17" s="8">
        <v>1097.7</v>
      </c>
      <c r="L17" s="34">
        <v>1.36</v>
      </c>
      <c r="M17" s="6">
        <v>222</v>
      </c>
      <c r="N17" s="96">
        <f t="shared" si="0"/>
        <v>6039.6239999999998</v>
      </c>
      <c r="O17" s="96" t="s">
        <v>163</v>
      </c>
      <c r="P17" s="6">
        <v>4395</v>
      </c>
      <c r="Q17" s="6">
        <v>680</v>
      </c>
      <c r="R17" s="6">
        <v>1732</v>
      </c>
      <c r="S17" s="8"/>
      <c r="T17" s="2"/>
      <c r="U17" s="2"/>
      <c r="V17" s="2"/>
      <c r="W17" s="1"/>
      <c r="X17" s="1"/>
      <c r="Y17" s="1"/>
      <c r="Z17" s="33"/>
      <c r="AA17" s="1"/>
      <c r="AB17" s="1"/>
      <c r="AC17" s="33"/>
      <c r="AD17" s="1"/>
    </row>
    <row r="18" spans="1:30" x14ac:dyDescent="0.25">
      <c r="A18" s="204"/>
      <c r="B18" s="201"/>
      <c r="C18" s="6">
        <v>3</v>
      </c>
      <c r="D18" s="69">
        <v>22</v>
      </c>
      <c r="E18" s="70" t="s">
        <v>34</v>
      </c>
      <c r="F18" s="9" t="s">
        <v>69</v>
      </c>
      <c r="G18" s="6">
        <v>1976</v>
      </c>
      <c r="H18" s="6">
        <v>5</v>
      </c>
      <c r="I18" s="6">
        <v>4371.3999999999996</v>
      </c>
      <c r="J18" s="6">
        <v>37.6</v>
      </c>
      <c r="K18" s="8">
        <v>1119</v>
      </c>
      <c r="L18" s="34">
        <v>1.36</v>
      </c>
      <c r="M18" s="6">
        <v>220</v>
      </c>
      <c r="N18" s="96">
        <f t="shared" si="0"/>
        <v>5945.1040000000003</v>
      </c>
      <c r="O18" s="96">
        <v>7614</v>
      </c>
      <c r="P18" s="6">
        <v>5638</v>
      </c>
      <c r="Q18" s="6">
        <v>328</v>
      </c>
      <c r="R18" s="19" t="s">
        <v>138</v>
      </c>
      <c r="S18" s="8"/>
      <c r="T18" s="2"/>
      <c r="U18" s="2"/>
      <c r="V18" s="2"/>
      <c r="W18" s="1"/>
      <c r="X18" s="1"/>
      <c r="Y18" s="1"/>
      <c r="Z18" s="33"/>
      <c r="AA18" s="1"/>
      <c r="AB18" s="1"/>
      <c r="AC18" s="33"/>
      <c r="AD18" s="1"/>
    </row>
    <row r="19" spans="1:30" x14ac:dyDescent="0.25">
      <c r="A19" s="204"/>
      <c r="B19" s="201"/>
      <c r="C19" s="6">
        <v>1</v>
      </c>
      <c r="D19" s="69">
        <v>25</v>
      </c>
      <c r="E19" s="70" t="s">
        <v>35</v>
      </c>
      <c r="F19" s="9" t="s">
        <v>69</v>
      </c>
      <c r="G19" s="6">
        <v>1976</v>
      </c>
      <c r="H19" s="6">
        <v>5</v>
      </c>
      <c r="I19" s="6">
        <v>2619.6999999999998</v>
      </c>
      <c r="J19" s="6">
        <v>112.8</v>
      </c>
      <c r="K19" s="8">
        <v>709</v>
      </c>
      <c r="L19" s="34">
        <v>1.36</v>
      </c>
      <c r="M19" s="6">
        <v>137</v>
      </c>
      <c r="N19" s="96">
        <f t="shared" si="0"/>
        <v>3562.7919999999999</v>
      </c>
      <c r="O19" s="96">
        <v>2770</v>
      </c>
      <c r="P19" s="6">
        <v>2965</v>
      </c>
      <c r="Q19" s="19" t="s">
        <v>138</v>
      </c>
      <c r="R19" s="19" t="s">
        <v>138</v>
      </c>
      <c r="S19" s="8"/>
      <c r="T19" s="2"/>
      <c r="U19" s="2"/>
      <c r="V19" s="2"/>
      <c r="W19" s="1"/>
      <c r="X19" s="1"/>
      <c r="Y19" s="1"/>
      <c r="Z19" s="33"/>
      <c r="AA19" s="1"/>
      <c r="AB19" s="1"/>
      <c r="AC19" s="33"/>
      <c r="AD19" s="1"/>
    </row>
    <row r="20" spans="1:30" x14ac:dyDescent="0.25">
      <c r="A20" s="204"/>
      <c r="B20" s="201"/>
      <c r="C20" s="6">
        <v>4</v>
      </c>
      <c r="D20" s="69">
        <v>26</v>
      </c>
      <c r="E20" s="70" t="s">
        <v>36</v>
      </c>
      <c r="F20" s="9" t="s">
        <v>69</v>
      </c>
      <c r="G20" s="6">
        <v>1977</v>
      </c>
      <c r="H20" s="6">
        <v>5</v>
      </c>
      <c r="I20" s="6">
        <v>4181.1000000000004</v>
      </c>
      <c r="J20" s="6">
        <v>37.6</v>
      </c>
      <c r="K20" s="8">
        <v>1016</v>
      </c>
      <c r="L20" s="34">
        <v>1.36</v>
      </c>
      <c r="M20" s="6">
        <v>211</v>
      </c>
      <c r="N20" s="96">
        <f t="shared" si="0"/>
        <v>5686.2960000000012</v>
      </c>
      <c r="O20" s="96">
        <v>4505</v>
      </c>
      <c r="P20" s="6">
        <v>4011</v>
      </c>
      <c r="Q20" s="6">
        <v>431</v>
      </c>
      <c r="R20" s="19" t="s">
        <v>138</v>
      </c>
      <c r="S20" s="8"/>
      <c r="T20" s="2"/>
      <c r="U20" s="2"/>
      <c r="V20" s="2"/>
      <c r="W20" s="1"/>
      <c r="X20" s="1"/>
      <c r="Y20" s="1"/>
      <c r="Z20" s="33"/>
      <c r="AA20" s="1"/>
      <c r="AB20" s="1"/>
      <c r="AC20" s="33"/>
      <c r="AD20" s="1"/>
    </row>
    <row r="21" spans="1:30" x14ac:dyDescent="0.25">
      <c r="A21" s="204"/>
      <c r="B21" s="201"/>
      <c r="C21" s="6">
        <v>6</v>
      </c>
      <c r="D21" s="69">
        <v>27</v>
      </c>
      <c r="E21" s="70" t="s">
        <v>37</v>
      </c>
      <c r="F21" s="9" t="s">
        <v>69</v>
      </c>
      <c r="G21" s="6">
        <v>1977</v>
      </c>
      <c r="H21" s="6">
        <v>9</v>
      </c>
      <c r="I21" s="6">
        <v>8114.8</v>
      </c>
      <c r="J21" s="6" t="s">
        <v>138</v>
      </c>
      <c r="K21" s="8">
        <v>1275</v>
      </c>
      <c r="L21" s="34">
        <v>0.98</v>
      </c>
      <c r="M21" s="6">
        <v>406</v>
      </c>
      <c r="N21" s="96">
        <f t="shared" si="0"/>
        <v>7952.5039999999999</v>
      </c>
      <c r="O21" s="96">
        <v>3992</v>
      </c>
      <c r="P21" s="6">
        <v>6707</v>
      </c>
      <c r="Q21" s="6">
        <v>878</v>
      </c>
      <c r="R21" s="19" t="s">
        <v>138</v>
      </c>
      <c r="S21" s="8"/>
      <c r="T21" s="2"/>
      <c r="U21" s="2"/>
      <c r="V21" s="2"/>
      <c r="W21" s="1"/>
      <c r="X21" s="1"/>
      <c r="Y21" s="1"/>
      <c r="Z21" s="33"/>
      <c r="AA21" s="1"/>
      <c r="AB21" s="1"/>
      <c r="AC21" s="33"/>
      <c r="AD21" s="1"/>
    </row>
    <row r="22" spans="1:30" x14ac:dyDescent="0.25">
      <c r="A22" s="204"/>
      <c r="B22" s="201"/>
      <c r="C22" s="6">
        <v>9</v>
      </c>
      <c r="D22" s="69">
        <v>28</v>
      </c>
      <c r="E22" s="70" t="s">
        <v>38</v>
      </c>
      <c r="F22" s="9" t="s">
        <v>69</v>
      </c>
      <c r="G22" s="6">
        <v>1991</v>
      </c>
      <c r="H22" s="6">
        <v>5</v>
      </c>
      <c r="I22" s="6">
        <v>2725.4</v>
      </c>
      <c r="J22" s="6" t="s">
        <v>138</v>
      </c>
      <c r="K22" s="8">
        <v>714</v>
      </c>
      <c r="L22" s="34">
        <v>1.32</v>
      </c>
      <c r="M22" s="6">
        <v>136</v>
      </c>
      <c r="N22" s="96">
        <f t="shared" si="0"/>
        <v>3597.5280000000002</v>
      </c>
      <c r="O22" s="96" t="s">
        <v>163</v>
      </c>
      <c r="P22" s="6">
        <v>2489</v>
      </c>
      <c r="Q22" s="19" t="s">
        <v>138</v>
      </c>
      <c r="R22" s="19" t="s">
        <v>138</v>
      </c>
      <c r="S22" s="8"/>
      <c r="T22" s="2"/>
      <c r="U22" s="2"/>
      <c r="V22" s="2"/>
      <c r="W22" s="1"/>
      <c r="X22" s="1"/>
      <c r="Y22" s="1"/>
      <c r="Z22" s="33"/>
      <c r="AA22" s="1"/>
      <c r="AB22" s="1"/>
      <c r="AC22" s="33"/>
      <c r="AD22" s="1"/>
    </row>
    <row r="23" spans="1:30" x14ac:dyDescent="0.25">
      <c r="A23" s="204"/>
      <c r="B23" s="201"/>
      <c r="C23" s="6">
        <v>10</v>
      </c>
      <c r="D23" s="69">
        <v>29</v>
      </c>
      <c r="E23" s="70" t="s">
        <v>39</v>
      </c>
      <c r="F23" s="9" t="s">
        <v>69</v>
      </c>
      <c r="G23" s="6">
        <v>1979</v>
      </c>
      <c r="H23" s="6">
        <v>5</v>
      </c>
      <c r="I23" s="6">
        <f>4159.9-J23</f>
        <v>4009.4999999999995</v>
      </c>
      <c r="J23" s="6">
        <f>4*37.6</f>
        <v>150.4</v>
      </c>
      <c r="K23" s="8">
        <v>1065</v>
      </c>
      <c r="L23" s="34">
        <v>1.36</v>
      </c>
      <c r="M23" s="6">
        <v>208</v>
      </c>
      <c r="N23" s="96">
        <f t="shared" si="0"/>
        <v>5452.92</v>
      </c>
      <c r="O23" s="96">
        <v>3835</v>
      </c>
      <c r="P23" s="6">
        <v>3896</v>
      </c>
      <c r="Q23" s="6">
        <v>333</v>
      </c>
      <c r="R23" s="19" t="s">
        <v>138</v>
      </c>
      <c r="S23" s="8"/>
      <c r="T23" s="2"/>
      <c r="U23" s="2"/>
      <c r="V23" s="2"/>
      <c r="W23" s="1"/>
      <c r="X23" s="1"/>
      <c r="Y23" s="1"/>
      <c r="Z23" s="33"/>
      <c r="AA23" s="1"/>
      <c r="AB23" s="1"/>
      <c r="AC23" s="33"/>
      <c r="AD23" s="1"/>
    </row>
    <row r="24" spans="1:30" x14ac:dyDescent="0.25">
      <c r="A24" s="204"/>
      <c r="B24" s="201"/>
      <c r="C24" s="6">
        <v>11</v>
      </c>
      <c r="D24" s="69">
        <v>31</v>
      </c>
      <c r="E24" s="70" t="s">
        <v>40</v>
      </c>
      <c r="F24" s="9" t="s">
        <v>69</v>
      </c>
      <c r="G24" s="6">
        <v>1979</v>
      </c>
      <c r="H24" s="6">
        <v>9</v>
      </c>
      <c r="I24" s="6">
        <f>8120.1-J24</f>
        <v>8007.3</v>
      </c>
      <c r="J24" s="6">
        <f>3*37.6</f>
        <v>112.80000000000001</v>
      </c>
      <c r="K24" s="8">
        <v>1313</v>
      </c>
      <c r="L24" s="34">
        <v>0.98</v>
      </c>
      <c r="M24" s="6">
        <v>406</v>
      </c>
      <c r="N24" s="96">
        <f t="shared" si="0"/>
        <v>7847.1540000000005</v>
      </c>
      <c r="O24" s="96">
        <v>8898</v>
      </c>
      <c r="P24" s="6">
        <v>7800</v>
      </c>
      <c r="Q24" s="6">
        <v>1292</v>
      </c>
      <c r="R24" s="6">
        <v>1253</v>
      </c>
      <c r="S24" s="8"/>
      <c r="T24" s="2"/>
      <c r="U24" s="2"/>
      <c r="V24" s="2"/>
      <c r="W24" s="1"/>
      <c r="X24" s="1"/>
      <c r="Y24" s="1"/>
      <c r="Z24" s="33"/>
      <c r="AA24" s="1"/>
      <c r="AB24" s="1"/>
      <c r="AC24" s="33"/>
      <c r="AD24" s="1"/>
    </row>
    <row r="25" spans="1:30" x14ac:dyDescent="0.25">
      <c r="A25" s="204"/>
      <c r="B25" s="201"/>
      <c r="C25" s="6">
        <v>13</v>
      </c>
      <c r="D25" s="69">
        <v>32</v>
      </c>
      <c r="E25" s="70" t="s">
        <v>41</v>
      </c>
      <c r="F25" s="9" t="s">
        <v>69</v>
      </c>
      <c r="G25" s="6">
        <v>1988</v>
      </c>
      <c r="H25" s="6">
        <v>5</v>
      </c>
      <c r="I25" s="6">
        <f>2770.5-J25</f>
        <v>2544.9</v>
      </c>
      <c r="J25" s="6">
        <f>6*37.6</f>
        <v>225.60000000000002</v>
      </c>
      <c r="K25" s="8">
        <v>709</v>
      </c>
      <c r="L25" s="34">
        <v>1.32</v>
      </c>
      <c r="M25" s="6">
        <v>139</v>
      </c>
      <c r="N25" s="96">
        <f t="shared" si="0"/>
        <v>3359.2680000000005</v>
      </c>
      <c r="O25" s="96">
        <v>2223</v>
      </c>
      <c r="P25" s="6">
        <v>2436</v>
      </c>
      <c r="Q25" s="19" t="s">
        <v>138</v>
      </c>
      <c r="R25" s="6">
        <v>2436</v>
      </c>
      <c r="S25" s="8"/>
      <c r="T25" s="2"/>
      <c r="U25" s="2"/>
      <c r="V25" s="2"/>
      <c r="W25" s="1"/>
      <c r="X25" s="1"/>
      <c r="Y25" s="1"/>
      <c r="Z25" s="33"/>
      <c r="AA25" s="1"/>
      <c r="AB25" s="1"/>
      <c r="AC25" s="33"/>
      <c r="AD25" s="1"/>
    </row>
    <row r="26" spans="1:30" x14ac:dyDescent="0.25">
      <c r="A26" s="204"/>
      <c r="B26" s="201"/>
      <c r="C26" s="6">
        <v>16</v>
      </c>
      <c r="D26" s="71">
        <v>33</v>
      </c>
      <c r="E26" s="22" t="s">
        <v>42</v>
      </c>
      <c r="F26" s="9" t="s">
        <v>69</v>
      </c>
      <c r="G26" s="6">
        <v>1981</v>
      </c>
      <c r="H26" s="6">
        <v>5</v>
      </c>
      <c r="I26" s="6">
        <f>4227.1-J26</f>
        <v>4039.1000000000004</v>
      </c>
      <c r="J26" s="6">
        <f>5*37.6</f>
        <v>188</v>
      </c>
      <c r="K26" s="8">
        <v>1014</v>
      </c>
      <c r="L26" s="34">
        <v>1.36</v>
      </c>
      <c r="M26" s="6">
        <v>211</v>
      </c>
      <c r="N26" s="96">
        <f t="shared" si="0"/>
        <v>5493.1760000000013</v>
      </c>
      <c r="O26" s="96" t="s">
        <v>163</v>
      </c>
      <c r="P26" s="6">
        <v>3420</v>
      </c>
      <c r="Q26" s="6">
        <v>456</v>
      </c>
      <c r="R26" s="6">
        <v>3091</v>
      </c>
      <c r="S26" s="8"/>
      <c r="T26" s="2"/>
      <c r="U26" s="2"/>
      <c r="V26" s="2"/>
      <c r="W26" s="1"/>
      <c r="X26" s="1"/>
      <c r="Y26" s="1"/>
      <c r="Z26" s="33"/>
      <c r="AA26" s="1"/>
      <c r="AB26" s="1"/>
      <c r="AC26" s="33"/>
      <c r="AD26" s="1"/>
    </row>
    <row r="27" spans="1:30" x14ac:dyDescent="0.25">
      <c r="A27" s="204"/>
      <c r="B27" s="201"/>
      <c r="C27" s="6">
        <v>17</v>
      </c>
      <c r="D27" s="71">
        <v>35</v>
      </c>
      <c r="E27" s="22" t="s">
        <v>43</v>
      </c>
      <c r="F27" s="9" t="s">
        <v>69</v>
      </c>
      <c r="G27" s="6">
        <v>1980</v>
      </c>
      <c r="H27" s="6">
        <v>12</v>
      </c>
      <c r="I27" s="6">
        <f>4591.4-J27</f>
        <v>4478.5999999999995</v>
      </c>
      <c r="J27" s="6">
        <f>3*37.6</f>
        <v>112.80000000000001</v>
      </c>
      <c r="K27" s="8">
        <v>507.7</v>
      </c>
      <c r="L27" s="34">
        <v>0.94</v>
      </c>
      <c r="M27" s="6">
        <v>230</v>
      </c>
      <c r="N27" s="96">
        <f t="shared" si="0"/>
        <v>4209.8839999999991</v>
      </c>
      <c r="O27" s="96" t="s">
        <v>163</v>
      </c>
      <c r="P27" s="6">
        <v>10555</v>
      </c>
      <c r="Q27" s="6">
        <v>763</v>
      </c>
      <c r="R27" s="6">
        <v>3474</v>
      </c>
      <c r="S27" s="8"/>
      <c r="T27" s="2"/>
      <c r="U27" s="2"/>
      <c r="V27" s="2"/>
      <c r="W27" s="1"/>
      <c r="X27" s="1"/>
      <c r="Y27" s="1"/>
      <c r="Z27" s="33"/>
      <c r="AA27" s="1"/>
      <c r="AB27" s="1"/>
      <c r="AC27" s="33"/>
      <c r="AD27" s="1"/>
    </row>
    <row r="28" spans="1:30" x14ac:dyDescent="0.25">
      <c r="A28" s="204"/>
      <c r="B28" s="201"/>
      <c r="C28" s="6">
        <v>17</v>
      </c>
      <c r="D28" s="71">
        <v>36</v>
      </c>
      <c r="E28" s="22" t="s">
        <v>44</v>
      </c>
      <c r="F28" s="9" t="s">
        <v>69</v>
      </c>
      <c r="G28" s="6">
        <v>1983</v>
      </c>
      <c r="H28" s="6">
        <v>12</v>
      </c>
      <c r="I28" s="6">
        <v>4024.9</v>
      </c>
      <c r="J28" s="6" t="s">
        <v>138</v>
      </c>
      <c r="K28" s="8">
        <v>649</v>
      </c>
      <c r="L28" s="34">
        <v>0.94</v>
      </c>
      <c r="M28" s="6">
        <v>201</v>
      </c>
      <c r="N28" s="96">
        <f t="shared" si="0"/>
        <v>3783.4059999999999</v>
      </c>
      <c r="O28" s="96">
        <v>2670</v>
      </c>
      <c r="P28" s="19" t="s">
        <v>138</v>
      </c>
      <c r="Q28" s="19" t="s">
        <v>138</v>
      </c>
      <c r="R28" s="19" t="s">
        <v>138</v>
      </c>
      <c r="S28" s="8"/>
      <c r="T28" s="2"/>
      <c r="U28" s="2"/>
      <c r="V28" s="2"/>
      <c r="W28" s="1"/>
      <c r="X28" s="1"/>
      <c r="Y28" s="1"/>
      <c r="Z28" s="33"/>
      <c r="AA28" s="1"/>
      <c r="AB28" s="1"/>
      <c r="AC28" s="33"/>
      <c r="AD28" s="1"/>
    </row>
    <row r="29" spans="1:30" x14ac:dyDescent="0.25">
      <c r="A29" s="204"/>
      <c r="B29" s="201"/>
      <c r="C29" s="6">
        <v>15</v>
      </c>
      <c r="D29" s="71">
        <v>39</v>
      </c>
      <c r="E29" s="22" t="s">
        <v>45</v>
      </c>
      <c r="F29" s="9" t="s">
        <v>69</v>
      </c>
      <c r="G29" s="6">
        <v>1979</v>
      </c>
      <c r="H29" s="6">
        <v>5</v>
      </c>
      <c r="I29" s="6">
        <v>4433</v>
      </c>
      <c r="J29" s="6" t="s">
        <v>138</v>
      </c>
      <c r="K29" s="8">
        <v>1093.4000000000001</v>
      </c>
      <c r="L29" s="34">
        <v>1.36</v>
      </c>
      <c r="M29" s="6">
        <v>222</v>
      </c>
      <c r="N29" s="96">
        <f t="shared" si="0"/>
        <v>6028.88</v>
      </c>
      <c r="O29" s="96" t="s">
        <v>163</v>
      </c>
      <c r="P29" s="6">
        <v>6065</v>
      </c>
      <c r="Q29" s="6">
        <v>739</v>
      </c>
      <c r="R29" s="6">
        <v>1528</v>
      </c>
      <c r="S29" s="8"/>
      <c r="T29" s="2"/>
      <c r="U29" s="2"/>
      <c r="V29" s="2"/>
      <c r="W29" s="1"/>
      <c r="X29" s="1"/>
      <c r="Y29" s="1"/>
      <c r="Z29" s="33"/>
      <c r="AA29" s="1"/>
      <c r="AB29" s="1"/>
      <c r="AC29" s="33"/>
      <c r="AD29" s="1"/>
    </row>
    <row r="30" spans="1:30" x14ac:dyDescent="0.25">
      <c r="A30" s="204"/>
      <c r="B30" s="201"/>
      <c r="C30" s="6">
        <v>26</v>
      </c>
      <c r="D30" s="71">
        <v>42</v>
      </c>
      <c r="E30" s="22" t="s">
        <v>46</v>
      </c>
      <c r="F30" s="9" t="s">
        <v>69</v>
      </c>
      <c r="G30" s="6">
        <v>1978</v>
      </c>
      <c r="H30" s="6">
        <v>9</v>
      </c>
      <c r="I30" s="6">
        <v>11985.1</v>
      </c>
      <c r="J30" s="6" t="s">
        <v>138</v>
      </c>
      <c r="K30" s="8">
        <v>1957</v>
      </c>
      <c r="L30" s="34">
        <v>0.98</v>
      </c>
      <c r="M30" s="6">
        <v>599</v>
      </c>
      <c r="N30" s="96">
        <f t="shared" si="0"/>
        <v>11745.398000000001</v>
      </c>
      <c r="O30" s="96">
        <v>19697</v>
      </c>
      <c r="P30" s="6">
        <v>9837</v>
      </c>
      <c r="Q30" s="6">
        <v>132</v>
      </c>
      <c r="R30" s="19" t="s">
        <v>138</v>
      </c>
      <c r="S30" s="8"/>
      <c r="T30" s="2"/>
      <c r="U30" s="2"/>
      <c r="V30" s="2"/>
      <c r="W30" s="1"/>
      <c r="X30" s="1"/>
      <c r="Y30" s="1"/>
      <c r="Z30" s="33"/>
      <c r="AA30" s="1"/>
      <c r="AB30" s="1"/>
      <c r="AC30" s="33"/>
      <c r="AD30" s="1"/>
    </row>
    <row r="31" spans="1:30" x14ac:dyDescent="0.25">
      <c r="A31" s="204"/>
      <c r="B31" s="201"/>
      <c r="C31" s="6">
        <v>29</v>
      </c>
      <c r="D31" s="71">
        <v>44</v>
      </c>
      <c r="E31" s="22" t="s">
        <v>47</v>
      </c>
      <c r="F31" s="9" t="s">
        <v>69</v>
      </c>
      <c r="G31" s="6">
        <v>1978</v>
      </c>
      <c r="H31" s="6">
        <v>5</v>
      </c>
      <c r="I31" s="6">
        <v>4418.5</v>
      </c>
      <c r="J31" s="6" t="s">
        <v>138</v>
      </c>
      <c r="K31" s="8">
        <v>1092</v>
      </c>
      <c r="L31" s="34">
        <v>1.36</v>
      </c>
      <c r="M31" s="6">
        <v>221</v>
      </c>
      <c r="N31" s="96">
        <f t="shared" si="0"/>
        <v>6009.1600000000008</v>
      </c>
      <c r="O31" s="96" t="s">
        <v>163</v>
      </c>
      <c r="P31" s="6">
        <v>4603</v>
      </c>
      <c r="Q31" s="6">
        <v>292</v>
      </c>
      <c r="R31" s="19" t="s">
        <v>138</v>
      </c>
      <c r="S31" s="8"/>
      <c r="T31" s="2"/>
      <c r="U31" s="2"/>
      <c r="V31" s="2"/>
      <c r="W31" s="32"/>
      <c r="X31" s="1"/>
      <c r="Y31" s="1"/>
      <c r="Z31" s="33"/>
      <c r="AA31" s="1"/>
      <c r="AB31" s="1"/>
      <c r="AC31" s="33"/>
      <c r="AD31" s="1"/>
    </row>
    <row r="32" spans="1:30" x14ac:dyDescent="0.25">
      <c r="A32" s="204"/>
      <c r="B32" s="201"/>
      <c r="C32" s="6">
        <v>79</v>
      </c>
      <c r="D32" s="71">
        <v>47</v>
      </c>
      <c r="E32" s="22" t="s">
        <v>48</v>
      </c>
      <c r="F32" s="9" t="s">
        <v>70</v>
      </c>
      <c r="G32" s="6">
        <v>1981</v>
      </c>
      <c r="H32" s="6">
        <v>9</v>
      </c>
      <c r="I32" s="6">
        <v>5270.6</v>
      </c>
      <c r="J32" s="6" t="s">
        <v>138</v>
      </c>
      <c r="K32" s="8">
        <v>1047</v>
      </c>
      <c r="L32" s="34">
        <v>0.98</v>
      </c>
      <c r="M32" s="6">
        <v>264</v>
      </c>
      <c r="N32" s="96">
        <f t="shared" si="0"/>
        <v>5165.1880000000001</v>
      </c>
      <c r="O32" s="96">
        <v>4356</v>
      </c>
      <c r="P32" s="127">
        <v>10011</v>
      </c>
      <c r="Q32" s="19" t="s">
        <v>138</v>
      </c>
      <c r="R32" s="19" t="s">
        <v>138</v>
      </c>
      <c r="S32" s="8"/>
      <c r="T32" s="2"/>
      <c r="U32" s="2"/>
      <c r="V32" s="2"/>
      <c r="W32" s="32"/>
      <c r="X32" s="1"/>
      <c r="Y32" s="1"/>
      <c r="Z32" s="33"/>
      <c r="AA32" s="1"/>
      <c r="AB32" s="1"/>
      <c r="AC32" s="33"/>
      <c r="AD32" s="1"/>
    </row>
    <row r="33" spans="1:30" x14ac:dyDescent="0.25">
      <c r="A33" s="204"/>
      <c r="B33" s="201"/>
      <c r="C33" s="6">
        <v>79</v>
      </c>
      <c r="D33" s="71">
        <v>48</v>
      </c>
      <c r="E33" s="113" t="s">
        <v>49</v>
      </c>
      <c r="F33" s="9" t="s">
        <v>70</v>
      </c>
      <c r="G33" s="6">
        <v>1981</v>
      </c>
      <c r="H33" s="6">
        <v>9</v>
      </c>
      <c r="I33" s="6">
        <f>4617.3-J33</f>
        <v>4504.5</v>
      </c>
      <c r="J33" s="6">
        <f>3*37.6</f>
        <v>112.80000000000001</v>
      </c>
      <c r="K33" s="8">
        <v>1047</v>
      </c>
      <c r="L33" s="34">
        <v>0.98</v>
      </c>
      <c r="M33" s="6">
        <v>231</v>
      </c>
      <c r="N33" s="96">
        <f t="shared" si="0"/>
        <v>4414.41</v>
      </c>
      <c r="O33" s="96">
        <v>4356</v>
      </c>
      <c r="P33" s="128"/>
      <c r="Q33" s="19" t="s">
        <v>138</v>
      </c>
      <c r="R33" s="19" t="s">
        <v>138</v>
      </c>
      <c r="S33" s="8"/>
      <c r="T33" s="2"/>
      <c r="U33" s="2"/>
      <c r="V33" s="2"/>
      <c r="W33" s="32"/>
      <c r="X33" s="1"/>
      <c r="Y33" s="1"/>
      <c r="Z33" s="33"/>
      <c r="AA33" s="1"/>
      <c r="AB33" s="1"/>
      <c r="AC33" s="33"/>
      <c r="AD33" s="1"/>
    </row>
    <row r="34" spans="1:30" x14ac:dyDescent="0.25">
      <c r="A34" s="204"/>
      <c r="B34" s="201"/>
      <c r="C34" s="6">
        <v>71</v>
      </c>
      <c r="D34" s="71">
        <v>50</v>
      </c>
      <c r="E34" s="22" t="s">
        <v>50</v>
      </c>
      <c r="F34" s="9" t="s">
        <v>69</v>
      </c>
      <c r="G34" s="6">
        <v>1978</v>
      </c>
      <c r="H34" s="6">
        <v>9</v>
      </c>
      <c r="I34" s="6">
        <v>8086.4</v>
      </c>
      <c r="J34" s="6" t="s">
        <v>138</v>
      </c>
      <c r="K34" s="8">
        <v>1276.5</v>
      </c>
      <c r="L34" s="34">
        <v>0.98</v>
      </c>
      <c r="M34" s="6">
        <v>404</v>
      </c>
      <c r="N34" s="96">
        <f t="shared" si="0"/>
        <v>7924.6719999999996</v>
      </c>
      <c r="O34" s="96">
        <v>8847</v>
      </c>
      <c r="P34" s="6">
        <v>8349</v>
      </c>
      <c r="Q34" s="19" t="s">
        <v>138</v>
      </c>
      <c r="R34" s="19" t="s">
        <v>138</v>
      </c>
      <c r="S34" s="8"/>
      <c r="T34" s="2"/>
      <c r="U34" s="2"/>
      <c r="V34" s="2"/>
      <c r="W34" s="32"/>
      <c r="X34" s="1"/>
      <c r="Y34" s="1"/>
      <c r="Z34" s="33"/>
      <c r="AA34" s="1"/>
      <c r="AB34" s="1"/>
      <c r="AC34" s="33"/>
      <c r="AD34" s="1"/>
    </row>
    <row r="35" spans="1:30" x14ac:dyDescent="0.25">
      <c r="A35" s="204"/>
      <c r="B35" s="201"/>
      <c r="C35" s="6">
        <v>74</v>
      </c>
      <c r="D35" s="71">
        <v>51</v>
      </c>
      <c r="E35" s="22" t="s">
        <v>51</v>
      </c>
      <c r="F35" s="9" t="s">
        <v>69</v>
      </c>
      <c r="G35" s="6">
        <v>1978</v>
      </c>
      <c r="H35" s="6">
        <v>9</v>
      </c>
      <c r="I35" s="6">
        <f>12070.1-J35</f>
        <v>12032.5</v>
      </c>
      <c r="J35" s="6">
        <v>37.6</v>
      </c>
      <c r="K35" s="8">
        <v>1909</v>
      </c>
      <c r="L35" s="34">
        <v>0.98</v>
      </c>
      <c r="M35" s="6">
        <v>604</v>
      </c>
      <c r="N35" s="96">
        <f t="shared" si="0"/>
        <v>11791.85</v>
      </c>
      <c r="O35" s="96">
        <v>8285</v>
      </c>
      <c r="P35" s="6">
        <v>12256</v>
      </c>
      <c r="Q35" s="19" t="s">
        <v>138</v>
      </c>
      <c r="R35" s="6">
        <v>267</v>
      </c>
      <c r="S35" s="8"/>
      <c r="T35" s="2"/>
      <c r="U35" s="2"/>
      <c r="V35" s="2"/>
      <c r="W35" s="1"/>
      <c r="X35" s="1"/>
      <c r="Y35" s="1"/>
      <c r="Z35" s="33"/>
      <c r="AA35" s="1"/>
      <c r="AB35" s="1"/>
      <c r="AC35" s="33"/>
      <c r="AD35" s="1"/>
    </row>
    <row r="36" spans="1:30" x14ac:dyDescent="0.25">
      <c r="A36" s="204"/>
      <c r="B36" s="201"/>
      <c r="C36" s="6">
        <v>68</v>
      </c>
      <c r="D36" s="71">
        <v>54</v>
      </c>
      <c r="E36" s="22" t="s">
        <v>52</v>
      </c>
      <c r="F36" s="9" t="s">
        <v>69</v>
      </c>
      <c r="G36" s="6">
        <v>1977</v>
      </c>
      <c r="H36" s="6">
        <v>5</v>
      </c>
      <c r="I36" s="6">
        <f>4405.1-37.6</f>
        <v>4367.5</v>
      </c>
      <c r="J36" s="6">
        <v>37.6</v>
      </c>
      <c r="K36" s="8">
        <v>1123</v>
      </c>
      <c r="L36" s="34">
        <v>1.36</v>
      </c>
      <c r="M36" s="6">
        <v>220</v>
      </c>
      <c r="N36" s="96">
        <f t="shared" si="0"/>
        <v>5939.8</v>
      </c>
      <c r="O36" s="96">
        <v>8746</v>
      </c>
      <c r="P36" s="6">
        <v>5011</v>
      </c>
      <c r="Q36" s="19" t="s">
        <v>138</v>
      </c>
      <c r="R36" s="6">
        <v>3096</v>
      </c>
      <c r="S36" s="8"/>
      <c r="T36" s="2"/>
      <c r="U36" s="2"/>
      <c r="V36" s="2"/>
      <c r="W36" s="1"/>
      <c r="X36" s="1"/>
      <c r="Y36" s="1"/>
      <c r="Z36" s="33"/>
      <c r="AA36" s="1"/>
      <c r="AB36" s="1"/>
      <c r="AC36" s="33"/>
      <c r="AD36" s="1"/>
    </row>
    <row r="37" spans="1:30" x14ac:dyDescent="0.25">
      <c r="A37" s="204"/>
      <c r="B37" s="201"/>
      <c r="C37" s="6">
        <v>67</v>
      </c>
      <c r="D37" s="71">
        <v>55</v>
      </c>
      <c r="E37" s="22" t="s">
        <v>53</v>
      </c>
      <c r="F37" s="9" t="s">
        <v>69</v>
      </c>
      <c r="G37" s="6">
        <v>1982</v>
      </c>
      <c r="H37" s="6">
        <v>5</v>
      </c>
      <c r="I37" s="6">
        <v>2413.8000000000002</v>
      </c>
      <c r="J37" s="6" t="s">
        <v>138</v>
      </c>
      <c r="K37" s="8">
        <v>859</v>
      </c>
      <c r="L37" s="34">
        <v>1.36</v>
      </c>
      <c r="M37" s="6">
        <v>121</v>
      </c>
      <c r="N37" s="96">
        <f t="shared" si="0"/>
        <v>3282.7680000000005</v>
      </c>
      <c r="O37" s="96">
        <v>1641</v>
      </c>
      <c r="P37" s="6">
        <v>1747</v>
      </c>
      <c r="Q37" s="19" t="s">
        <v>138</v>
      </c>
      <c r="R37" s="19" t="s">
        <v>138</v>
      </c>
      <c r="S37" s="8"/>
      <c r="T37" s="2"/>
      <c r="U37" s="2"/>
      <c r="V37" s="2"/>
      <c r="W37" s="1"/>
      <c r="X37" s="1"/>
      <c r="Y37" s="1"/>
      <c r="Z37" s="33"/>
      <c r="AA37" s="1"/>
      <c r="AB37" s="1"/>
      <c r="AC37" s="33"/>
      <c r="AD37" s="1"/>
    </row>
    <row r="38" spans="1:30" x14ac:dyDescent="0.25">
      <c r="A38" s="204"/>
      <c r="B38" s="201"/>
      <c r="C38" s="6">
        <v>63</v>
      </c>
      <c r="D38" s="71">
        <v>56</v>
      </c>
      <c r="E38" s="22" t="s">
        <v>54</v>
      </c>
      <c r="F38" s="9" t="s">
        <v>69</v>
      </c>
      <c r="G38" s="6">
        <v>1978</v>
      </c>
      <c r="H38" s="6">
        <v>9</v>
      </c>
      <c r="I38" s="6">
        <v>12215.6</v>
      </c>
      <c r="J38" s="6" t="s">
        <v>138</v>
      </c>
      <c r="K38" s="8">
        <v>1978</v>
      </c>
      <c r="L38" s="34">
        <v>0.98</v>
      </c>
      <c r="M38" s="6">
        <v>121</v>
      </c>
      <c r="N38" s="96">
        <f t="shared" si="0"/>
        <v>11971.288</v>
      </c>
      <c r="O38" s="96">
        <v>9304</v>
      </c>
      <c r="P38" s="6">
        <v>8734</v>
      </c>
      <c r="Q38" s="6">
        <v>1175</v>
      </c>
      <c r="R38" s="6">
        <v>793</v>
      </c>
      <c r="S38" s="8"/>
      <c r="T38" s="2"/>
      <c r="U38" s="2"/>
      <c r="V38" s="2"/>
      <c r="W38" s="1"/>
      <c r="X38" s="87"/>
      <c r="Y38" s="1"/>
      <c r="Z38" s="87"/>
      <c r="AA38" s="1"/>
      <c r="AB38" s="1"/>
      <c r="AC38" s="33"/>
      <c r="AD38" s="1"/>
    </row>
    <row r="39" spans="1:30" x14ac:dyDescent="0.25">
      <c r="A39" s="204"/>
      <c r="B39" s="201"/>
      <c r="C39" s="6">
        <v>64</v>
      </c>
      <c r="D39" s="71">
        <v>57</v>
      </c>
      <c r="E39" s="22" t="s">
        <v>55</v>
      </c>
      <c r="F39" s="9" t="s">
        <v>69</v>
      </c>
      <c r="G39" s="6">
        <v>1985</v>
      </c>
      <c r="H39" s="6">
        <v>12</v>
      </c>
      <c r="I39" s="6">
        <v>4508.1000000000004</v>
      </c>
      <c r="J39" s="6" t="s">
        <v>138</v>
      </c>
      <c r="K39" s="8">
        <v>518</v>
      </c>
      <c r="L39" s="34">
        <v>0.8</v>
      </c>
      <c r="M39" s="6">
        <v>225</v>
      </c>
      <c r="N39" s="96">
        <f t="shared" si="0"/>
        <v>3606.4800000000005</v>
      </c>
      <c r="O39" s="96">
        <v>3873.9</v>
      </c>
      <c r="P39" s="6">
        <v>6506</v>
      </c>
      <c r="Q39" s="6">
        <v>561</v>
      </c>
      <c r="R39" s="6">
        <v>4386</v>
      </c>
      <c r="S39" s="8"/>
      <c r="T39" s="2"/>
      <c r="U39" s="2"/>
      <c r="V39" s="2"/>
      <c r="W39" s="1"/>
      <c r="X39" s="32"/>
      <c r="Y39" s="1"/>
      <c r="Z39" s="32"/>
      <c r="AA39" s="1"/>
      <c r="AB39" s="1"/>
      <c r="AC39" s="33"/>
      <c r="AD39" s="1"/>
    </row>
    <row r="40" spans="1:30" x14ac:dyDescent="0.25">
      <c r="A40" s="204"/>
      <c r="B40" s="201"/>
      <c r="C40" s="6">
        <v>62</v>
      </c>
      <c r="D40" s="71">
        <v>59</v>
      </c>
      <c r="E40" s="22" t="s">
        <v>56</v>
      </c>
      <c r="F40" s="9" t="s">
        <v>69</v>
      </c>
      <c r="G40" s="6">
        <v>1977</v>
      </c>
      <c r="H40" s="6">
        <v>5</v>
      </c>
      <c r="I40" s="6">
        <f>4419.1-J40</f>
        <v>4343.9000000000005</v>
      </c>
      <c r="J40" s="6">
        <f>2*37.6</f>
        <v>75.2</v>
      </c>
      <c r="K40" s="8">
        <v>1150</v>
      </c>
      <c r="L40" s="34">
        <v>1.36</v>
      </c>
      <c r="M40" s="6">
        <v>221</v>
      </c>
      <c r="N40" s="96">
        <f t="shared" si="0"/>
        <v>5907.7040000000015</v>
      </c>
      <c r="O40" s="96">
        <v>10303</v>
      </c>
      <c r="P40" s="6">
        <v>4110</v>
      </c>
      <c r="Q40" s="30">
        <v>293</v>
      </c>
      <c r="R40" s="19" t="s">
        <v>138</v>
      </c>
      <c r="S40" s="72"/>
      <c r="T40" s="2"/>
      <c r="U40" s="2"/>
      <c r="V40" s="2"/>
      <c r="W40" s="1"/>
      <c r="X40" s="32"/>
      <c r="Y40" s="1"/>
      <c r="Z40" s="32"/>
      <c r="AA40" s="1"/>
      <c r="AB40" s="1"/>
      <c r="AC40" s="33"/>
      <c r="AD40" s="1"/>
    </row>
    <row r="41" spans="1:30" ht="34.5" thickBot="1" x14ac:dyDescent="0.3">
      <c r="A41" s="205"/>
      <c r="B41" s="206"/>
      <c r="C41" s="7">
        <v>81</v>
      </c>
      <c r="D41" s="110" t="s">
        <v>138</v>
      </c>
      <c r="E41" s="110" t="s">
        <v>138</v>
      </c>
      <c r="F41" s="60" t="s">
        <v>147</v>
      </c>
      <c r="G41" s="110" t="s">
        <v>138</v>
      </c>
      <c r="H41" s="110" t="s">
        <v>138</v>
      </c>
      <c r="I41" s="110" t="s">
        <v>138</v>
      </c>
      <c r="J41" s="110" t="s">
        <v>138</v>
      </c>
      <c r="K41" s="111" t="s">
        <v>138</v>
      </c>
      <c r="L41" s="38" t="s">
        <v>138</v>
      </c>
      <c r="M41" s="110" t="s">
        <v>138</v>
      </c>
      <c r="N41" s="7" t="s">
        <v>138</v>
      </c>
      <c r="O41" s="38"/>
      <c r="P41" s="38">
        <v>6945</v>
      </c>
      <c r="Q41" s="88" t="s">
        <v>138</v>
      </c>
      <c r="R41" s="88" t="s">
        <v>138</v>
      </c>
      <c r="S41" s="11"/>
      <c r="T41" s="2"/>
      <c r="U41" s="2"/>
      <c r="V41" s="2"/>
      <c r="W41" s="1"/>
      <c r="X41" s="32"/>
      <c r="Y41" s="1"/>
      <c r="Z41" s="32"/>
      <c r="AA41" s="1"/>
      <c r="AB41" s="1"/>
      <c r="AC41" s="33"/>
      <c r="AD41" s="1"/>
    </row>
    <row r="42" spans="1:30" x14ac:dyDescent="0.25">
      <c r="A42" s="198"/>
      <c r="B42" s="197"/>
      <c r="C42" s="33"/>
      <c r="D42" s="73"/>
      <c r="E42" s="7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2"/>
      <c r="U42" s="2"/>
      <c r="V42" s="2"/>
      <c r="W42" s="1"/>
      <c r="X42" s="32"/>
      <c r="Y42" s="1"/>
      <c r="Z42" s="32"/>
      <c r="AA42" s="1"/>
      <c r="AB42" s="1"/>
      <c r="AC42" s="33"/>
      <c r="AD42" s="1"/>
    </row>
    <row r="43" spans="1:30" ht="15.75" thickBot="1" x14ac:dyDescent="0.3">
      <c r="A43" s="199"/>
      <c r="B43" s="200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2"/>
      <c r="U43" s="2"/>
      <c r="V43" s="2"/>
      <c r="W43" s="1"/>
      <c r="X43" s="32"/>
      <c r="Y43" s="1"/>
      <c r="Z43" s="32"/>
      <c r="AA43" s="1"/>
      <c r="AB43" s="1"/>
      <c r="AC43" s="33"/>
      <c r="AD43" s="1"/>
    </row>
    <row r="44" spans="1:30" x14ac:dyDescent="0.25">
      <c r="A44" s="209" t="s">
        <v>166</v>
      </c>
      <c r="B44" s="207"/>
      <c r="C44" s="207"/>
      <c r="D44" s="207"/>
      <c r="E44" s="208"/>
      <c r="F44" s="175" t="s">
        <v>11</v>
      </c>
      <c r="G44" s="176"/>
      <c r="H44" s="176"/>
      <c r="I44" s="176"/>
      <c r="J44" s="176"/>
      <c r="K44" s="177"/>
      <c r="L44" s="164" t="s">
        <v>22</v>
      </c>
      <c r="M44" s="165"/>
      <c r="N44" s="165"/>
      <c r="O44" s="165"/>
      <c r="P44" s="165"/>
      <c r="Q44" s="165"/>
      <c r="R44" s="165"/>
      <c r="S44" s="166"/>
      <c r="T44" s="2"/>
      <c r="U44" s="2"/>
      <c r="V44" s="98">
        <f>SUM(N7:N40)</f>
        <v>212508.38700000005</v>
      </c>
      <c r="W44" s="1"/>
      <c r="X44" s="87"/>
      <c r="Y44" s="1"/>
      <c r="Z44" s="87"/>
      <c r="AA44" s="1"/>
      <c r="AB44" s="1"/>
      <c r="AC44" s="33"/>
      <c r="AD44" s="1"/>
    </row>
    <row r="45" spans="1:30" ht="22.5" customHeight="1" x14ac:dyDescent="0.25">
      <c r="A45" s="146" t="s">
        <v>0</v>
      </c>
      <c r="B45" s="134"/>
      <c r="C45" s="180" t="s">
        <v>1</v>
      </c>
      <c r="D45" s="180" t="s">
        <v>2</v>
      </c>
      <c r="E45" s="181" t="s">
        <v>3</v>
      </c>
      <c r="F45" s="146" t="s">
        <v>5</v>
      </c>
      <c r="G45" s="134" t="s">
        <v>6</v>
      </c>
      <c r="H45" s="134" t="s">
        <v>7</v>
      </c>
      <c r="I45" s="134" t="s">
        <v>8</v>
      </c>
      <c r="J45" s="134" t="s">
        <v>9</v>
      </c>
      <c r="K45" s="167" t="s">
        <v>10</v>
      </c>
      <c r="L45" s="173" t="s">
        <v>12</v>
      </c>
      <c r="M45" s="134" t="s">
        <v>13</v>
      </c>
      <c r="N45" s="134" t="s">
        <v>14</v>
      </c>
      <c r="O45" s="134"/>
      <c r="P45" s="134"/>
      <c r="Q45" s="134"/>
      <c r="R45" s="134"/>
      <c r="S45" s="167"/>
      <c r="V45" s="2"/>
      <c r="W45" s="1"/>
      <c r="X45" s="32"/>
      <c r="Y45" s="1"/>
      <c r="Z45" s="32"/>
      <c r="AA45" s="1"/>
      <c r="AB45" s="1"/>
      <c r="AC45" s="33"/>
      <c r="AD45" s="1"/>
    </row>
    <row r="46" spans="1:30" ht="31.5" customHeight="1" x14ac:dyDescent="0.25">
      <c r="A46" s="146"/>
      <c r="B46" s="134"/>
      <c r="C46" s="134"/>
      <c r="D46" s="134"/>
      <c r="E46" s="167"/>
      <c r="F46" s="146"/>
      <c r="G46" s="134"/>
      <c r="H46" s="134"/>
      <c r="I46" s="134"/>
      <c r="J46" s="134"/>
      <c r="K46" s="167"/>
      <c r="L46" s="173"/>
      <c r="M46" s="134"/>
      <c r="N46" s="134" t="s">
        <v>15</v>
      </c>
      <c r="O46" s="134"/>
      <c r="P46" s="134"/>
      <c r="Q46" s="134" t="s">
        <v>18</v>
      </c>
      <c r="R46" s="134"/>
      <c r="S46" s="49"/>
      <c r="T46" s="4"/>
      <c r="U46" s="4"/>
      <c r="V46" s="1"/>
      <c r="W46" s="1"/>
      <c r="X46" s="32"/>
      <c r="Y46" s="1"/>
      <c r="Z46" s="32"/>
      <c r="AA46" s="1"/>
      <c r="AB46" s="1"/>
      <c r="AC46" s="1"/>
      <c r="AD46" s="1"/>
    </row>
    <row r="47" spans="1:30" ht="32.25" customHeight="1" thickBot="1" x14ac:dyDescent="0.3">
      <c r="A47" s="147"/>
      <c r="B47" s="135"/>
      <c r="C47" s="135"/>
      <c r="D47" s="135"/>
      <c r="E47" s="168"/>
      <c r="F47" s="182"/>
      <c r="G47" s="169"/>
      <c r="H47" s="169"/>
      <c r="I47" s="169"/>
      <c r="J47" s="169"/>
      <c r="K47" s="172"/>
      <c r="L47" s="183"/>
      <c r="M47" s="169"/>
      <c r="N47" s="52" t="s">
        <v>16</v>
      </c>
      <c r="O47" s="52" t="s">
        <v>164</v>
      </c>
      <c r="P47" s="50" t="s">
        <v>17</v>
      </c>
      <c r="Q47" s="50" t="s">
        <v>19</v>
      </c>
      <c r="R47" s="52" t="s">
        <v>20</v>
      </c>
      <c r="S47" s="57" t="s">
        <v>21</v>
      </c>
      <c r="T47" s="3"/>
      <c r="U47" s="3"/>
      <c r="V47" s="1"/>
      <c r="W47" s="1"/>
      <c r="X47" s="32"/>
      <c r="Y47" s="1"/>
      <c r="Z47" s="32"/>
      <c r="AA47" s="1"/>
      <c r="AB47" s="1"/>
      <c r="AC47" s="1"/>
      <c r="AD47" s="1"/>
    </row>
    <row r="48" spans="1:30" ht="29.25" customHeight="1" x14ac:dyDescent="0.25">
      <c r="A48" s="186" t="s">
        <v>68</v>
      </c>
      <c r="B48" s="187"/>
      <c r="C48" s="12">
        <v>56</v>
      </c>
      <c r="D48" s="15">
        <v>61</v>
      </c>
      <c r="E48" s="21" t="s">
        <v>57</v>
      </c>
      <c r="F48" s="16" t="s">
        <v>69</v>
      </c>
      <c r="G48" s="12">
        <v>1977</v>
      </c>
      <c r="H48" s="12">
        <v>9</v>
      </c>
      <c r="I48" s="12">
        <v>11999</v>
      </c>
      <c r="J48" s="12" t="s">
        <v>138</v>
      </c>
      <c r="K48" s="13">
        <v>1935</v>
      </c>
      <c r="L48" s="64">
        <v>0.98</v>
      </c>
      <c r="M48" s="12">
        <v>560</v>
      </c>
      <c r="N48" s="96">
        <f>I48*L48</f>
        <v>11759.02</v>
      </c>
      <c r="O48" s="96">
        <v>11262</v>
      </c>
      <c r="P48" s="74">
        <v>12266</v>
      </c>
      <c r="Q48" s="74">
        <v>1861</v>
      </c>
      <c r="R48" s="81" t="s">
        <v>138</v>
      </c>
      <c r="S48" s="75"/>
      <c r="T48" s="3"/>
      <c r="U48" s="3"/>
      <c r="V48" s="1"/>
      <c r="W48" s="1"/>
      <c r="X48" s="32"/>
      <c r="Y48" s="1"/>
      <c r="Z48" s="32"/>
      <c r="AA48" s="1"/>
      <c r="AB48" s="1"/>
      <c r="AC48" s="1"/>
      <c r="AD48" s="1"/>
    </row>
    <row r="49" spans="1:64" x14ac:dyDescent="0.25">
      <c r="A49" s="188"/>
      <c r="B49" s="189"/>
      <c r="C49" s="6">
        <v>52</v>
      </c>
      <c r="D49" s="71">
        <v>62</v>
      </c>
      <c r="E49" s="22" t="s">
        <v>58</v>
      </c>
      <c r="F49" s="9" t="s">
        <v>69</v>
      </c>
      <c r="G49" s="6">
        <v>1985</v>
      </c>
      <c r="H49" s="6">
        <v>12</v>
      </c>
      <c r="I49" s="6">
        <v>4546.7</v>
      </c>
      <c r="J49" s="6" t="s">
        <v>138</v>
      </c>
      <c r="K49" s="8">
        <v>505.1</v>
      </c>
      <c r="L49" s="76">
        <v>0.8</v>
      </c>
      <c r="M49" s="6">
        <v>227</v>
      </c>
      <c r="N49" s="6">
        <v>5683</v>
      </c>
      <c r="O49" s="6">
        <v>4801</v>
      </c>
      <c r="P49" s="6">
        <v>5381</v>
      </c>
      <c r="Q49" s="6">
        <v>98</v>
      </c>
      <c r="R49" s="6">
        <v>1752</v>
      </c>
      <c r="S49" s="8"/>
      <c r="T49" s="1"/>
      <c r="U49" s="1"/>
      <c r="V49" s="1"/>
      <c r="W49" s="1"/>
      <c r="X49" s="32"/>
      <c r="Y49" s="1"/>
      <c r="Z49" s="32"/>
      <c r="AA49" s="1"/>
      <c r="AB49" s="1"/>
      <c r="AC49" s="33"/>
      <c r="AD49" s="1"/>
    </row>
    <row r="50" spans="1:64" ht="15" customHeight="1" x14ac:dyDescent="0.25">
      <c r="A50" s="188"/>
      <c r="B50" s="189"/>
      <c r="C50" s="6">
        <v>60</v>
      </c>
      <c r="D50" s="71">
        <v>64</v>
      </c>
      <c r="E50" s="22" t="s">
        <v>59</v>
      </c>
      <c r="F50" s="9" t="s">
        <v>69</v>
      </c>
      <c r="G50" s="6">
        <v>1977</v>
      </c>
      <c r="H50" s="6">
        <v>5</v>
      </c>
      <c r="I50" s="6">
        <v>2694.5</v>
      </c>
      <c r="J50" s="20" t="s">
        <v>138</v>
      </c>
      <c r="K50" s="8">
        <v>707</v>
      </c>
      <c r="L50" s="34">
        <v>1.36</v>
      </c>
      <c r="M50" s="6">
        <v>135</v>
      </c>
      <c r="N50" s="96">
        <f>I50*L50</f>
        <v>3664.5200000000004</v>
      </c>
      <c r="O50" s="96">
        <v>3439</v>
      </c>
      <c r="P50" s="6">
        <v>2847</v>
      </c>
      <c r="Q50" s="19" t="s">
        <v>138</v>
      </c>
      <c r="R50" s="19" t="s">
        <v>138</v>
      </c>
      <c r="S50" s="8"/>
      <c r="T50" s="1"/>
      <c r="U50" s="1"/>
      <c r="V50" s="1"/>
      <c r="W50" s="1"/>
      <c r="X50" s="32"/>
      <c r="Y50" s="1"/>
      <c r="Z50" s="32"/>
      <c r="AA50" s="1"/>
      <c r="AB50" s="1"/>
      <c r="AC50" s="33"/>
      <c r="AD50" s="1"/>
    </row>
    <row r="51" spans="1:64" x14ac:dyDescent="0.25">
      <c r="A51" s="188"/>
      <c r="B51" s="189"/>
      <c r="C51" s="6">
        <v>61</v>
      </c>
      <c r="D51" s="71">
        <v>65</v>
      </c>
      <c r="E51" s="22" t="s">
        <v>60</v>
      </c>
      <c r="F51" s="9" t="s">
        <v>69</v>
      </c>
      <c r="G51" s="6">
        <v>1976</v>
      </c>
      <c r="H51" s="6">
        <v>9</v>
      </c>
      <c r="I51" s="6">
        <v>8107.3</v>
      </c>
      <c r="J51" s="6" t="s">
        <v>138</v>
      </c>
      <c r="K51" s="8" t="s">
        <v>74</v>
      </c>
      <c r="L51" s="34">
        <v>0.98</v>
      </c>
      <c r="M51" s="6">
        <v>405</v>
      </c>
      <c r="N51" s="96">
        <f>I51*L51</f>
        <v>7945.1540000000005</v>
      </c>
      <c r="O51" s="96">
        <v>7711</v>
      </c>
      <c r="P51" s="6">
        <v>7375</v>
      </c>
      <c r="Q51" s="19" t="s">
        <v>138</v>
      </c>
      <c r="R51" s="19" t="s">
        <v>138</v>
      </c>
      <c r="S51" s="8"/>
      <c r="W51" s="1"/>
      <c r="X51" s="32"/>
      <c r="Y51" s="1"/>
      <c r="Z51" s="32"/>
      <c r="AA51" s="1"/>
      <c r="AB51" s="1"/>
      <c r="AC51" s="33"/>
      <c r="AD51" s="1"/>
    </row>
    <row r="52" spans="1:64" x14ac:dyDescent="0.25">
      <c r="A52" s="188"/>
      <c r="B52" s="189"/>
      <c r="C52" s="6">
        <v>69</v>
      </c>
      <c r="D52" s="71">
        <v>67</v>
      </c>
      <c r="E52" s="22" t="s">
        <v>61</v>
      </c>
      <c r="F52" s="9" t="s">
        <v>69</v>
      </c>
      <c r="G52" s="6">
        <v>1977</v>
      </c>
      <c r="H52" s="6">
        <v>5</v>
      </c>
      <c r="I52" s="6">
        <v>2717</v>
      </c>
      <c r="J52" s="6" t="s">
        <v>138</v>
      </c>
      <c r="K52" s="8">
        <v>694</v>
      </c>
      <c r="L52" s="34">
        <v>1.36</v>
      </c>
      <c r="M52" s="30">
        <v>136</v>
      </c>
      <c r="N52" s="96">
        <f>I52*L52</f>
        <v>3695.1200000000003</v>
      </c>
      <c r="O52" s="96">
        <v>3964</v>
      </c>
      <c r="P52" s="6">
        <v>2687</v>
      </c>
      <c r="Q52" s="19" t="s">
        <v>138</v>
      </c>
      <c r="R52" s="19" t="s">
        <v>138</v>
      </c>
      <c r="S52" s="8"/>
      <c r="W52" s="1"/>
      <c r="X52" s="32"/>
      <c r="Y52" s="1"/>
      <c r="Z52" s="32"/>
      <c r="AA52" s="1"/>
      <c r="AB52" s="1"/>
      <c r="AC52" s="33"/>
      <c r="AD52" s="1"/>
    </row>
    <row r="53" spans="1:64" x14ac:dyDescent="0.25">
      <c r="A53" s="188"/>
      <c r="B53" s="189"/>
      <c r="C53" s="6">
        <v>28</v>
      </c>
      <c r="D53" s="71">
        <v>72</v>
      </c>
      <c r="E53" s="22" t="s">
        <v>62</v>
      </c>
      <c r="F53" s="9" t="s">
        <v>69</v>
      </c>
      <c r="G53" s="6" t="s">
        <v>137</v>
      </c>
      <c r="H53" s="6">
        <v>9</v>
      </c>
      <c r="I53" s="6">
        <v>7150</v>
      </c>
      <c r="J53" s="6" t="s">
        <v>138</v>
      </c>
      <c r="K53" s="8">
        <v>812</v>
      </c>
      <c r="L53" s="34">
        <v>1.2</v>
      </c>
      <c r="M53" s="6" t="s">
        <v>138</v>
      </c>
      <c r="N53" s="6">
        <v>5958</v>
      </c>
      <c r="O53" s="6" t="s">
        <v>163</v>
      </c>
      <c r="P53" s="6">
        <v>4592</v>
      </c>
      <c r="Q53" s="6">
        <v>115</v>
      </c>
      <c r="R53" s="19" t="s">
        <v>138</v>
      </c>
      <c r="S53" s="8"/>
      <c r="W53" s="1"/>
      <c r="X53" s="32"/>
      <c r="Y53" s="1"/>
      <c r="Z53" s="32"/>
      <c r="AA53" s="1"/>
      <c r="AB53" s="1"/>
      <c r="AC53" s="33"/>
      <c r="AD53" s="1"/>
    </row>
    <row r="54" spans="1:64" x14ac:dyDescent="0.25">
      <c r="A54" s="188"/>
      <c r="B54" s="189"/>
      <c r="C54" s="42">
        <v>55</v>
      </c>
      <c r="D54" s="77">
        <v>74</v>
      </c>
      <c r="E54" s="40" t="s">
        <v>63</v>
      </c>
      <c r="F54" s="41" t="s">
        <v>69</v>
      </c>
      <c r="G54" s="42" t="s">
        <v>152</v>
      </c>
      <c r="H54" s="42">
        <v>9</v>
      </c>
      <c r="I54" s="42">
        <v>11475</v>
      </c>
      <c r="J54" s="42" t="s">
        <v>138</v>
      </c>
      <c r="K54" s="43">
        <v>1329</v>
      </c>
      <c r="L54" s="29">
        <v>1.2</v>
      </c>
      <c r="M54" s="6" t="s">
        <v>138</v>
      </c>
      <c r="N54" s="42">
        <v>9563</v>
      </c>
      <c r="O54" s="42" t="s">
        <v>163</v>
      </c>
      <c r="P54" s="42">
        <v>4526</v>
      </c>
      <c r="Q54" s="19" t="s">
        <v>138</v>
      </c>
      <c r="R54" s="19" t="s">
        <v>138</v>
      </c>
      <c r="S54" s="43"/>
      <c r="W54" s="1"/>
      <c r="X54" s="32"/>
      <c r="Y54" s="1"/>
      <c r="Z54" s="32"/>
      <c r="AA54" s="1"/>
      <c r="AB54" s="1"/>
      <c r="AC54" s="33"/>
      <c r="AD54" s="1"/>
    </row>
    <row r="55" spans="1:64" ht="15.75" thickBot="1" x14ac:dyDescent="0.3">
      <c r="A55" s="190"/>
      <c r="B55" s="191"/>
      <c r="C55" s="170" t="s">
        <v>75</v>
      </c>
      <c r="D55" s="170"/>
      <c r="E55" s="171"/>
      <c r="F55" s="7"/>
      <c r="G55" s="6" t="s">
        <v>138</v>
      </c>
      <c r="H55" s="6" t="s">
        <v>138</v>
      </c>
      <c r="I55" s="90">
        <v>255894</v>
      </c>
      <c r="J55" s="100">
        <v>1428.8</v>
      </c>
      <c r="K55" s="90">
        <v>47448.1</v>
      </c>
      <c r="L55" s="10" t="s">
        <v>138</v>
      </c>
      <c r="M55" s="92">
        <v>13868</v>
      </c>
      <c r="N55" s="97">
        <f>V44+V57</f>
        <v>260776.20100000006</v>
      </c>
      <c r="O55" s="10" t="s">
        <v>138</v>
      </c>
      <c r="P55" s="91">
        <v>229986</v>
      </c>
      <c r="Q55" s="89">
        <v>12203</v>
      </c>
      <c r="R55" s="89">
        <v>35496</v>
      </c>
      <c r="S55" s="11"/>
      <c r="W55" s="1"/>
      <c r="X55" s="32"/>
      <c r="Y55" s="1"/>
      <c r="Z55" s="32"/>
      <c r="AA55" s="1"/>
      <c r="AB55" s="1"/>
      <c r="AC55" s="67"/>
      <c r="AD55" s="1"/>
    </row>
    <row r="56" spans="1:64" s="31" customFormat="1" x14ac:dyDescent="0.25">
      <c r="A56" s="192" t="s">
        <v>129</v>
      </c>
      <c r="B56" s="195" t="s">
        <v>77</v>
      </c>
      <c r="C56" s="46">
        <v>39</v>
      </c>
      <c r="D56" s="78">
        <v>3</v>
      </c>
      <c r="E56" s="79" t="s">
        <v>25</v>
      </c>
      <c r="F56" s="16" t="s">
        <v>71</v>
      </c>
      <c r="G56" s="12">
        <v>1989</v>
      </c>
      <c r="H56" s="12">
        <v>1</v>
      </c>
      <c r="I56" s="12" t="s">
        <v>138</v>
      </c>
      <c r="J56" s="12" t="s">
        <v>159</v>
      </c>
      <c r="K56" s="45">
        <v>2481</v>
      </c>
      <c r="L56" s="46" t="s">
        <v>138</v>
      </c>
      <c r="M56" s="6" t="s">
        <v>138</v>
      </c>
      <c r="N56" s="12" t="s">
        <v>138</v>
      </c>
      <c r="O56" s="58" t="s">
        <v>138</v>
      </c>
      <c r="P56" s="12">
        <v>2728</v>
      </c>
      <c r="Q56" s="12">
        <v>371</v>
      </c>
      <c r="R56" s="12">
        <v>2728</v>
      </c>
      <c r="S56" s="13"/>
      <c r="T56" s="44"/>
      <c r="U56" s="44"/>
      <c r="V56" s="44"/>
      <c r="W56" s="28"/>
      <c r="X56" s="32"/>
      <c r="Y56" s="28"/>
      <c r="Z56" s="32"/>
      <c r="AA56" s="28"/>
      <c r="AB56" s="28"/>
      <c r="AC56" s="33"/>
      <c r="AD56" s="28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</row>
    <row r="57" spans="1:64" x14ac:dyDescent="0.25">
      <c r="A57" s="192"/>
      <c r="B57" s="196"/>
      <c r="C57" s="6">
        <v>42</v>
      </c>
      <c r="D57" s="71">
        <v>5</v>
      </c>
      <c r="E57" s="22" t="s">
        <v>25</v>
      </c>
      <c r="F57" s="9" t="s">
        <v>72</v>
      </c>
      <c r="G57" s="6">
        <v>1989</v>
      </c>
      <c r="H57" s="6">
        <v>1</v>
      </c>
      <c r="I57" s="6" t="s">
        <v>138</v>
      </c>
      <c r="J57" s="6" t="s">
        <v>138</v>
      </c>
      <c r="K57" s="43">
        <v>389</v>
      </c>
      <c r="L57" s="6" t="s">
        <v>138</v>
      </c>
      <c r="M57" s="6" t="s">
        <v>138</v>
      </c>
      <c r="N57" s="6" t="s">
        <v>138</v>
      </c>
      <c r="O57" s="34" t="s">
        <v>138</v>
      </c>
      <c r="P57" s="6">
        <v>976</v>
      </c>
      <c r="Q57" s="6">
        <v>163</v>
      </c>
      <c r="R57" s="19" t="s">
        <v>138</v>
      </c>
      <c r="S57" s="8"/>
      <c r="V57" s="99">
        <f>SUM(N48:N54)</f>
        <v>48267.813999999998</v>
      </c>
      <c r="W57" s="1"/>
      <c r="X57" s="32"/>
      <c r="Y57" s="1"/>
      <c r="Z57" s="32"/>
      <c r="AA57" s="1"/>
      <c r="AB57" s="1"/>
      <c r="AC57" s="33"/>
      <c r="AD57" s="1"/>
    </row>
    <row r="58" spans="1:64" ht="15" customHeight="1" x14ac:dyDescent="0.25">
      <c r="A58" s="192"/>
      <c r="B58" s="196"/>
      <c r="C58" s="6">
        <v>43</v>
      </c>
      <c r="D58" s="71">
        <v>6</v>
      </c>
      <c r="E58" s="22" t="s">
        <v>26</v>
      </c>
      <c r="F58" s="9" t="s">
        <v>71</v>
      </c>
      <c r="G58" s="6">
        <v>1976</v>
      </c>
      <c r="H58" s="6">
        <v>1</v>
      </c>
      <c r="I58" s="6" t="s">
        <v>138</v>
      </c>
      <c r="J58" s="6" t="s">
        <v>160</v>
      </c>
      <c r="K58" s="43">
        <v>403.9</v>
      </c>
      <c r="L58" s="6" t="s">
        <v>138</v>
      </c>
      <c r="M58" s="6" t="s">
        <v>138</v>
      </c>
      <c r="N58" s="6" t="s">
        <v>138</v>
      </c>
      <c r="O58" s="34" t="s">
        <v>138</v>
      </c>
      <c r="P58" s="6">
        <v>1459</v>
      </c>
      <c r="Q58" s="6">
        <v>192</v>
      </c>
      <c r="R58" s="19" t="s">
        <v>138</v>
      </c>
      <c r="S58" s="8"/>
      <c r="W58" s="1"/>
      <c r="X58" s="32"/>
      <c r="Y58" s="1"/>
      <c r="Z58" s="32"/>
      <c r="AA58" s="1"/>
      <c r="AB58" s="1"/>
      <c r="AC58" s="33"/>
      <c r="AD58" s="1"/>
    </row>
    <row r="59" spans="1:64" x14ac:dyDescent="0.25">
      <c r="A59" s="192"/>
      <c r="B59" s="196"/>
      <c r="C59" s="6">
        <v>50</v>
      </c>
      <c r="D59" s="71">
        <v>9</v>
      </c>
      <c r="E59" s="22" t="s">
        <v>27</v>
      </c>
      <c r="F59" s="9" t="s">
        <v>71</v>
      </c>
      <c r="G59" s="6">
        <v>1983</v>
      </c>
      <c r="H59" s="6">
        <v>1</v>
      </c>
      <c r="I59" s="6" t="s">
        <v>138</v>
      </c>
      <c r="J59" s="6" t="s">
        <v>138</v>
      </c>
      <c r="K59" s="8">
        <v>772.4</v>
      </c>
      <c r="L59" s="6" t="s">
        <v>138</v>
      </c>
      <c r="M59" s="6" t="s">
        <v>138</v>
      </c>
      <c r="N59" s="6" t="s">
        <v>138</v>
      </c>
      <c r="O59" s="34" t="s">
        <v>138</v>
      </c>
      <c r="P59" s="6">
        <v>1079</v>
      </c>
      <c r="Q59" s="6">
        <v>213</v>
      </c>
      <c r="R59" s="6">
        <v>411</v>
      </c>
      <c r="S59" s="8"/>
      <c r="W59" s="1"/>
      <c r="X59" s="32"/>
      <c r="Y59" s="1"/>
      <c r="Z59" s="32"/>
      <c r="AA59" s="1"/>
      <c r="AB59" s="1"/>
      <c r="AC59" s="33"/>
      <c r="AD59" s="1"/>
    </row>
    <row r="60" spans="1:64" x14ac:dyDescent="0.25">
      <c r="A60" s="192"/>
      <c r="B60" s="196"/>
      <c r="C60" s="6">
        <v>19</v>
      </c>
      <c r="D60" s="71">
        <v>34</v>
      </c>
      <c r="E60" s="22" t="s">
        <v>64</v>
      </c>
      <c r="F60" s="9" t="s">
        <v>71</v>
      </c>
      <c r="G60" s="6" t="s">
        <v>137</v>
      </c>
      <c r="H60" s="6">
        <v>1</v>
      </c>
      <c r="I60" s="6" t="s">
        <v>138</v>
      </c>
      <c r="J60" s="6" t="s">
        <v>161</v>
      </c>
      <c r="K60" s="8">
        <v>539</v>
      </c>
      <c r="L60" s="6" t="s">
        <v>138</v>
      </c>
      <c r="M60" s="6" t="s">
        <v>138</v>
      </c>
      <c r="N60" s="6" t="s">
        <v>138</v>
      </c>
      <c r="O60" s="34" t="s">
        <v>138</v>
      </c>
      <c r="P60" s="6">
        <v>1568</v>
      </c>
      <c r="Q60" s="6">
        <v>161</v>
      </c>
      <c r="R60" s="6">
        <v>1568</v>
      </c>
      <c r="S60" s="8"/>
      <c r="W60" s="1"/>
      <c r="X60" s="32"/>
      <c r="Y60" s="1"/>
      <c r="Z60" s="32"/>
      <c r="AA60" s="1"/>
      <c r="AB60" s="1"/>
      <c r="AC60" s="33"/>
      <c r="AD60" s="1"/>
    </row>
    <row r="61" spans="1:64" x14ac:dyDescent="0.25">
      <c r="A61" s="192"/>
      <c r="B61" s="196"/>
      <c r="C61" s="6">
        <v>21</v>
      </c>
      <c r="D61" s="71">
        <v>41</v>
      </c>
      <c r="E61" s="22" t="s">
        <v>65</v>
      </c>
      <c r="F61" s="9" t="s">
        <v>71</v>
      </c>
      <c r="G61" s="6" t="s">
        <v>137</v>
      </c>
      <c r="H61" s="6">
        <v>2</v>
      </c>
      <c r="I61" s="6" t="s">
        <v>138</v>
      </c>
      <c r="J61" s="6" t="s">
        <v>162</v>
      </c>
      <c r="K61" s="8">
        <v>289</v>
      </c>
      <c r="L61" s="6" t="s">
        <v>138</v>
      </c>
      <c r="M61" s="6" t="s">
        <v>138</v>
      </c>
      <c r="N61" s="6" t="s">
        <v>138</v>
      </c>
      <c r="O61" s="34" t="s">
        <v>138</v>
      </c>
      <c r="P61" s="6">
        <v>632</v>
      </c>
      <c r="Q61" s="19" t="s">
        <v>138</v>
      </c>
      <c r="R61" s="6">
        <v>343</v>
      </c>
      <c r="S61" s="8"/>
      <c r="W61" s="1"/>
      <c r="X61" s="32"/>
      <c r="Y61" s="1"/>
      <c r="Z61" s="32"/>
      <c r="AA61" s="1"/>
      <c r="AB61" s="1"/>
      <c r="AC61" s="33"/>
      <c r="AD61" s="1"/>
    </row>
    <row r="62" spans="1:64" x14ac:dyDescent="0.25">
      <c r="A62" s="192"/>
      <c r="B62" s="196"/>
      <c r="C62" s="6">
        <v>22</v>
      </c>
      <c r="D62" s="71">
        <v>41</v>
      </c>
      <c r="E62" s="22" t="s">
        <v>65</v>
      </c>
      <c r="F62" s="9" t="s">
        <v>71</v>
      </c>
      <c r="G62" s="6" t="s">
        <v>137</v>
      </c>
      <c r="H62" s="6">
        <v>1</v>
      </c>
      <c r="I62" s="6" t="s">
        <v>138</v>
      </c>
      <c r="J62" s="6" t="s">
        <v>138</v>
      </c>
      <c r="K62" s="8">
        <v>252.7</v>
      </c>
      <c r="L62" s="6" t="s">
        <v>138</v>
      </c>
      <c r="M62" s="6" t="s">
        <v>138</v>
      </c>
      <c r="N62" s="6" t="s">
        <v>138</v>
      </c>
      <c r="O62" s="34" t="s">
        <v>138</v>
      </c>
      <c r="P62" s="6">
        <v>392</v>
      </c>
      <c r="Q62" s="19" t="s">
        <v>138</v>
      </c>
      <c r="R62" s="6">
        <v>0.5</v>
      </c>
      <c r="S62" s="8"/>
      <c r="W62" s="1"/>
      <c r="X62" s="32"/>
      <c r="Y62" s="1"/>
      <c r="Z62" s="32"/>
      <c r="AA62" s="1"/>
      <c r="AB62" s="1"/>
      <c r="AC62" s="33"/>
      <c r="AD62" s="1"/>
    </row>
    <row r="63" spans="1:64" x14ac:dyDescent="0.25">
      <c r="A63" s="192"/>
      <c r="B63" s="196"/>
      <c r="C63" s="6">
        <v>23</v>
      </c>
      <c r="D63" s="71">
        <v>41</v>
      </c>
      <c r="E63" s="22" t="s">
        <v>65</v>
      </c>
      <c r="F63" s="9" t="s">
        <v>71</v>
      </c>
      <c r="G63" s="6" t="s">
        <v>137</v>
      </c>
      <c r="H63" s="6">
        <v>1</v>
      </c>
      <c r="I63" s="6" t="s">
        <v>138</v>
      </c>
      <c r="J63" s="6" t="s">
        <v>138</v>
      </c>
      <c r="K63" s="8">
        <v>247.6</v>
      </c>
      <c r="L63" s="6" t="s">
        <v>138</v>
      </c>
      <c r="M63" s="6" t="s">
        <v>138</v>
      </c>
      <c r="N63" s="6" t="s">
        <v>138</v>
      </c>
      <c r="O63" s="34" t="s">
        <v>138</v>
      </c>
      <c r="P63" s="6">
        <v>835</v>
      </c>
      <c r="Q63" s="19" t="s">
        <v>138</v>
      </c>
      <c r="R63" s="6">
        <v>39</v>
      </c>
      <c r="S63" s="8"/>
      <c r="W63" s="1"/>
      <c r="X63" s="32"/>
      <c r="Y63" s="1"/>
      <c r="Z63" s="32"/>
      <c r="AA63" s="1"/>
      <c r="AB63" s="1"/>
      <c r="AC63" s="33"/>
      <c r="AD63" s="1"/>
    </row>
    <row r="64" spans="1:64" x14ac:dyDescent="0.25">
      <c r="A64" s="192"/>
      <c r="B64" s="196"/>
      <c r="C64" s="6">
        <v>65</v>
      </c>
      <c r="D64" s="71">
        <v>58</v>
      </c>
      <c r="E64" s="22" t="s">
        <v>55</v>
      </c>
      <c r="F64" s="9" t="s">
        <v>71</v>
      </c>
      <c r="G64" s="6">
        <v>1985</v>
      </c>
      <c r="H64" s="6">
        <v>1</v>
      </c>
      <c r="I64" s="6" t="s">
        <v>138</v>
      </c>
      <c r="J64" s="6" t="s">
        <v>138</v>
      </c>
      <c r="K64" s="8">
        <v>710.6</v>
      </c>
      <c r="L64" s="6" t="s">
        <v>138</v>
      </c>
      <c r="M64" s="6" t="s">
        <v>138</v>
      </c>
      <c r="N64" s="6" t="s">
        <v>138</v>
      </c>
      <c r="O64" s="34" t="s">
        <v>138</v>
      </c>
      <c r="P64" s="6">
        <v>1360</v>
      </c>
      <c r="Q64" s="6">
        <v>145</v>
      </c>
      <c r="R64" s="6">
        <v>1268</v>
      </c>
      <c r="S64" s="8"/>
      <c r="W64" s="1"/>
      <c r="X64" s="32"/>
      <c r="Y64" s="1"/>
      <c r="Z64" s="32"/>
      <c r="AA64" s="1"/>
      <c r="AB64" s="1"/>
      <c r="AC64" s="33"/>
      <c r="AD64" s="1"/>
    </row>
    <row r="65" spans="1:30" x14ac:dyDescent="0.25">
      <c r="A65" s="192"/>
      <c r="B65" s="196"/>
      <c r="C65" s="6">
        <v>57</v>
      </c>
      <c r="D65" s="71">
        <v>63</v>
      </c>
      <c r="E65" s="22" t="s">
        <v>58</v>
      </c>
      <c r="F65" s="9" t="s">
        <v>71</v>
      </c>
      <c r="G65" s="6">
        <v>1985</v>
      </c>
      <c r="H65" s="6">
        <v>1</v>
      </c>
      <c r="I65" s="6" t="s">
        <v>138</v>
      </c>
      <c r="J65" s="6" t="s">
        <v>138</v>
      </c>
      <c r="K65" s="8">
        <v>693.7</v>
      </c>
      <c r="L65" s="6" t="s">
        <v>138</v>
      </c>
      <c r="M65" s="6" t="s">
        <v>138</v>
      </c>
      <c r="N65" s="6" t="s">
        <v>138</v>
      </c>
      <c r="O65" s="34" t="s">
        <v>138</v>
      </c>
      <c r="P65" s="6">
        <v>1165</v>
      </c>
      <c r="Q65" s="6">
        <v>183</v>
      </c>
      <c r="R65" s="6">
        <v>778</v>
      </c>
      <c r="S65" s="8"/>
      <c r="W65" s="1"/>
      <c r="X65" s="32"/>
      <c r="Y65" s="1"/>
      <c r="Z65" s="32"/>
      <c r="AA65" s="1"/>
      <c r="AB65" s="1"/>
      <c r="AC65" s="33"/>
      <c r="AD65" s="1"/>
    </row>
    <row r="66" spans="1:30" x14ac:dyDescent="0.25">
      <c r="A66" s="192"/>
      <c r="B66" s="196"/>
      <c r="C66" s="6">
        <v>25</v>
      </c>
      <c r="D66" s="71">
        <v>73</v>
      </c>
      <c r="E66" s="22" t="s">
        <v>66</v>
      </c>
      <c r="F66" s="9" t="s">
        <v>73</v>
      </c>
      <c r="G66" s="6">
        <v>1983</v>
      </c>
      <c r="H66" s="6">
        <v>2</v>
      </c>
      <c r="I66" s="6" t="s">
        <v>138</v>
      </c>
      <c r="J66" s="6" t="s">
        <v>138</v>
      </c>
      <c r="K66" s="8">
        <v>537</v>
      </c>
      <c r="L66" s="6" t="s">
        <v>138</v>
      </c>
      <c r="M66" s="6" t="s">
        <v>138</v>
      </c>
      <c r="N66" s="6" t="s">
        <v>138</v>
      </c>
      <c r="O66" s="34" t="s">
        <v>138</v>
      </c>
      <c r="P66" s="6">
        <v>1434</v>
      </c>
      <c r="Q66" s="6">
        <v>151</v>
      </c>
      <c r="R66" s="19" t="s">
        <v>138</v>
      </c>
      <c r="S66" s="8"/>
      <c r="W66" s="1"/>
      <c r="X66" s="32"/>
      <c r="Y66" s="1"/>
      <c r="Z66" s="32"/>
      <c r="AA66" s="1"/>
      <c r="AB66" s="1"/>
      <c r="AC66" s="33"/>
      <c r="AD66" s="1"/>
    </row>
    <row r="67" spans="1:30" x14ac:dyDescent="0.25">
      <c r="A67" s="192"/>
      <c r="B67" s="196"/>
      <c r="C67" s="6">
        <v>80</v>
      </c>
      <c r="D67" s="71">
        <v>75</v>
      </c>
      <c r="E67" s="22" t="s">
        <v>67</v>
      </c>
      <c r="F67" s="9" t="s">
        <v>73</v>
      </c>
      <c r="G67" s="6" t="s">
        <v>137</v>
      </c>
      <c r="H67" s="6">
        <v>2</v>
      </c>
      <c r="I67" s="6" t="s">
        <v>138</v>
      </c>
      <c r="J67" s="6" t="s">
        <v>138</v>
      </c>
      <c r="K67" s="35">
        <v>742</v>
      </c>
      <c r="L67" s="34" t="s">
        <v>138</v>
      </c>
      <c r="M67" s="6" t="s">
        <v>138</v>
      </c>
      <c r="N67" s="6" t="s">
        <v>138</v>
      </c>
      <c r="O67" s="34" t="s">
        <v>138</v>
      </c>
      <c r="P67" s="6">
        <v>1693</v>
      </c>
      <c r="Q67" s="6">
        <v>306</v>
      </c>
      <c r="R67" s="6">
        <v>152</v>
      </c>
      <c r="S67" s="8"/>
      <c r="W67" s="1"/>
      <c r="X67" s="32"/>
      <c r="Y67" s="1"/>
      <c r="Z67" s="32"/>
      <c r="AA67" s="1"/>
      <c r="AB67" s="1"/>
      <c r="AC67" s="33"/>
      <c r="AD67" s="1"/>
    </row>
    <row r="68" spans="1:30" ht="22.5" x14ac:dyDescent="0.25">
      <c r="A68" s="192"/>
      <c r="B68" s="196"/>
      <c r="C68" s="30">
        <v>24</v>
      </c>
      <c r="D68" s="6" t="s">
        <v>138</v>
      </c>
      <c r="E68" s="80" t="s">
        <v>139</v>
      </c>
      <c r="F68" s="29" t="s">
        <v>71</v>
      </c>
      <c r="G68" s="6">
        <v>2000</v>
      </c>
      <c r="H68" s="30">
        <v>2</v>
      </c>
      <c r="I68" s="6" t="s">
        <v>138</v>
      </c>
      <c r="J68" s="6" t="s">
        <v>158</v>
      </c>
      <c r="K68" s="36" t="s">
        <v>138</v>
      </c>
      <c r="L68" s="34" t="s">
        <v>138</v>
      </c>
      <c r="M68" s="6" t="s">
        <v>138</v>
      </c>
      <c r="N68" s="6" t="s">
        <v>138</v>
      </c>
      <c r="O68" s="34" t="s">
        <v>138</v>
      </c>
      <c r="P68" s="30">
        <v>1089</v>
      </c>
      <c r="Q68" s="19" t="s">
        <v>138</v>
      </c>
      <c r="R68" s="19" t="s">
        <v>138</v>
      </c>
      <c r="S68" s="72"/>
      <c r="W68" s="1"/>
      <c r="X68" s="32"/>
      <c r="Y68" s="1"/>
      <c r="Z68" s="32"/>
      <c r="AA68" s="1"/>
      <c r="AB68" s="1"/>
      <c r="AC68" s="33"/>
      <c r="AD68" s="1"/>
    </row>
    <row r="69" spans="1:30" x14ac:dyDescent="0.25">
      <c r="A69" s="192"/>
      <c r="B69" s="196"/>
      <c r="C69" s="30">
        <v>27</v>
      </c>
      <c r="D69" s="6" t="s">
        <v>138</v>
      </c>
      <c r="E69" s="6" t="s">
        <v>138</v>
      </c>
      <c r="F69" s="29" t="s">
        <v>155</v>
      </c>
      <c r="G69" s="6" t="s">
        <v>138</v>
      </c>
      <c r="H69" s="6" t="s">
        <v>138</v>
      </c>
      <c r="I69" s="6" t="s">
        <v>138</v>
      </c>
      <c r="J69" s="6" t="s">
        <v>138</v>
      </c>
      <c r="K69" s="36" t="s">
        <v>138</v>
      </c>
      <c r="L69" s="34" t="s">
        <v>138</v>
      </c>
      <c r="M69" s="6" t="s">
        <v>138</v>
      </c>
      <c r="N69" s="6" t="s">
        <v>138</v>
      </c>
      <c r="O69" s="34" t="s">
        <v>138</v>
      </c>
      <c r="P69" s="30">
        <v>1470</v>
      </c>
      <c r="Q69" s="30" t="s">
        <v>165</v>
      </c>
      <c r="R69" s="19" t="s">
        <v>138</v>
      </c>
      <c r="S69" s="72"/>
      <c r="W69" s="1"/>
      <c r="X69" s="32"/>
      <c r="Y69" s="1"/>
      <c r="Z69" s="32"/>
      <c r="AA69" s="1"/>
      <c r="AB69" s="1"/>
      <c r="AC69" s="33"/>
      <c r="AD69" s="1"/>
    </row>
    <row r="70" spans="1:30" ht="33.75" x14ac:dyDescent="0.25">
      <c r="A70" s="192"/>
      <c r="B70" s="196"/>
      <c r="C70" s="30">
        <v>41</v>
      </c>
      <c r="D70" s="6" t="s">
        <v>138</v>
      </c>
      <c r="E70" s="6" t="s">
        <v>138</v>
      </c>
      <c r="F70" s="56" t="s">
        <v>144</v>
      </c>
      <c r="G70" s="6" t="s">
        <v>138</v>
      </c>
      <c r="H70" s="6" t="s">
        <v>138</v>
      </c>
      <c r="I70" s="6" t="s">
        <v>138</v>
      </c>
      <c r="J70" s="6" t="s">
        <v>138</v>
      </c>
      <c r="K70" s="65" t="s">
        <v>138</v>
      </c>
      <c r="L70" s="9" t="s">
        <v>138</v>
      </c>
      <c r="M70" s="34" t="s">
        <v>138</v>
      </c>
      <c r="N70" s="6" t="s">
        <v>138</v>
      </c>
      <c r="O70" s="34" t="s">
        <v>138</v>
      </c>
      <c r="P70" s="30">
        <v>1302</v>
      </c>
      <c r="Q70" s="19" t="s">
        <v>138</v>
      </c>
      <c r="R70" s="30">
        <v>1111</v>
      </c>
      <c r="S70" s="72"/>
      <c r="W70" s="1"/>
      <c r="X70" s="32"/>
      <c r="Y70" s="1"/>
      <c r="Z70" s="32"/>
      <c r="AA70" s="1"/>
      <c r="AB70" s="1"/>
      <c r="AC70" s="33"/>
      <c r="AD70" s="1"/>
    </row>
    <row r="71" spans="1:30" x14ac:dyDescent="0.25">
      <c r="A71" s="192"/>
      <c r="B71" s="196"/>
      <c r="C71" s="30">
        <v>51</v>
      </c>
      <c r="D71" s="6" t="s">
        <v>138</v>
      </c>
      <c r="E71" s="6" t="s">
        <v>138</v>
      </c>
      <c r="F71" s="29" t="s">
        <v>71</v>
      </c>
      <c r="G71" s="6" t="s">
        <v>138</v>
      </c>
      <c r="H71" s="6" t="s">
        <v>138</v>
      </c>
      <c r="I71" s="6" t="s">
        <v>138</v>
      </c>
      <c r="J71" s="6" t="s">
        <v>138</v>
      </c>
      <c r="K71" s="17" t="s">
        <v>138</v>
      </c>
      <c r="L71" s="9" t="s">
        <v>138</v>
      </c>
      <c r="M71" s="34" t="s">
        <v>138</v>
      </c>
      <c r="N71" s="6" t="s">
        <v>138</v>
      </c>
      <c r="O71" s="34" t="s">
        <v>138</v>
      </c>
      <c r="P71" s="30">
        <v>165</v>
      </c>
      <c r="Q71" s="19" t="s">
        <v>138</v>
      </c>
      <c r="R71" s="30">
        <v>165</v>
      </c>
      <c r="S71" s="72"/>
      <c r="W71" s="1"/>
      <c r="X71" s="32"/>
      <c r="Y71" s="1"/>
      <c r="Z71" s="32"/>
      <c r="AA71" s="1"/>
      <c r="AB71" s="1"/>
      <c r="AC71" s="33"/>
      <c r="AD71" s="1"/>
    </row>
    <row r="72" spans="1:30" ht="33.75" x14ac:dyDescent="0.25">
      <c r="A72" s="192"/>
      <c r="B72" s="196"/>
      <c r="C72" s="30">
        <v>73</v>
      </c>
      <c r="D72" s="6" t="s">
        <v>138</v>
      </c>
      <c r="E72" s="6" t="s">
        <v>138</v>
      </c>
      <c r="F72" s="56" t="s">
        <v>145</v>
      </c>
      <c r="G72" s="6" t="s">
        <v>138</v>
      </c>
      <c r="H72" s="6" t="s">
        <v>138</v>
      </c>
      <c r="I72" s="6" t="s">
        <v>138</v>
      </c>
      <c r="J72" s="6" t="s">
        <v>138</v>
      </c>
      <c r="K72" s="17" t="s">
        <v>138</v>
      </c>
      <c r="L72" s="9" t="s">
        <v>138</v>
      </c>
      <c r="M72" s="34" t="s">
        <v>138</v>
      </c>
      <c r="N72" s="6" t="s">
        <v>138</v>
      </c>
      <c r="O72" s="34" t="s">
        <v>138</v>
      </c>
      <c r="P72" s="30">
        <v>1007</v>
      </c>
      <c r="Q72" s="19" t="s">
        <v>138</v>
      </c>
      <c r="R72" s="30">
        <v>835</v>
      </c>
      <c r="S72" s="72"/>
      <c r="W72" s="1"/>
      <c r="X72" s="32"/>
      <c r="Y72" s="1"/>
      <c r="Z72" s="32"/>
      <c r="AA72" s="1"/>
      <c r="AB72" s="1"/>
      <c r="AC72" s="33"/>
      <c r="AD72" s="1"/>
    </row>
    <row r="73" spans="1:30" ht="33.75" x14ac:dyDescent="0.25">
      <c r="A73" s="192"/>
      <c r="B73" s="196"/>
      <c r="C73" s="30">
        <v>78</v>
      </c>
      <c r="D73" s="6" t="s">
        <v>138</v>
      </c>
      <c r="E73" s="6" t="s">
        <v>138</v>
      </c>
      <c r="F73" s="56" t="s">
        <v>146</v>
      </c>
      <c r="G73" s="6" t="s">
        <v>138</v>
      </c>
      <c r="H73" s="6" t="s">
        <v>138</v>
      </c>
      <c r="I73" s="6" t="s">
        <v>138</v>
      </c>
      <c r="J73" s="6" t="s">
        <v>138</v>
      </c>
      <c r="K73" s="17" t="s">
        <v>138</v>
      </c>
      <c r="L73" s="9" t="s">
        <v>138</v>
      </c>
      <c r="M73" s="34" t="s">
        <v>138</v>
      </c>
      <c r="N73" s="6" t="s">
        <v>138</v>
      </c>
      <c r="O73" s="34" t="s">
        <v>138</v>
      </c>
      <c r="P73" s="30">
        <v>1647</v>
      </c>
      <c r="Q73" s="19">
        <v>641</v>
      </c>
      <c r="R73" s="30">
        <v>3549</v>
      </c>
      <c r="S73" s="72"/>
      <c r="W73" s="1"/>
      <c r="X73" s="32"/>
      <c r="Y73" s="1"/>
      <c r="Z73" s="32"/>
      <c r="AA73" s="1"/>
      <c r="AB73" s="1"/>
      <c r="AC73" s="33"/>
      <c r="AD73" s="1"/>
    </row>
    <row r="74" spans="1:30" ht="22.5" x14ac:dyDescent="0.25">
      <c r="A74" s="192"/>
      <c r="B74" s="196"/>
      <c r="C74" s="30">
        <v>84</v>
      </c>
      <c r="D74" s="6" t="s">
        <v>138</v>
      </c>
      <c r="E74" s="6" t="s">
        <v>138</v>
      </c>
      <c r="F74" s="56" t="s">
        <v>150</v>
      </c>
      <c r="G74" s="6" t="s">
        <v>138</v>
      </c>
      <c r="H74" s="6" t="s">
        <v>138</v>
      </c>
      <c r="I74" s="6" t="s">
        <v>138</v>
      </c>
      <c r="J74" s="6" t="s">
        <v>138</v>
      </c>
      <c r="K74" s="17" t="s">
        <v>138</v>
      </c>
      <c r="L74" s="9" t="s">
        <v>138</v>
      </c>
      <c r="M74" s="34" t="s">
        <v>138</v>
      </c>
      <c r="N74" s="6" t="s">
        <v>138</v>
      </c>
      <c r="O74" s="34" t="s">
        <v>138</v>
      </c>
      <c r="P74" s="30">
        <v>306</v>
      </c>
      <c r="Q74" s="19" t="s">
        <v>138</v>
      </c>
      <c r="R74" s="19" t="s">
        <v>138</v>
      </c>
      <c r="S74" s="72"/>
      <c r="W74" s="1"/>
      <c r="X74" s="32"/>
      <c r="Y74" s="1"/>
      <c r="Z74" s="32"/>
      <c r="AA74" s="1"/>
      <c r="AB74" s="1"/>
      <c r="AC74" s="33"/>
      <c r="AD74" s="1"/>
    </row>
    <row r="75" spans="1:30" x14ac:dyDescent="0.25">
      <c r="A75" s="192"/>
      <c r="B75" s="196"/>
      <c r="C75" s="30">
        <v>89</v>
      </c>
      <c r="D75" s="6" t="s">
        <v>138</v>
      </c>
      <c r="E75" s="6" t="s">
        <v>138</v>
      </c>
      <c r="F75" s="56" t="s">
        <v>140</v>
      </c>
      <c r="G75" s="6" t="s">
        <v>138</v>
      </c>
      <c r="H75" s="6" t="s">
        <v>138</v>
      </c>
      <c r="I75" s="6" t="s">
        <v>138</v>
      </c>
      <c r="J75" s="6" t="s">
        <v>138</v>
      </c>
      <c r="K75" s="17" t="s">
        <v>138</v>
      </c>
      <c r="L75" s="9" t="s">
        <v>138</v>
      </c>
      <c r="M75" s="34" t="s">
        <v>138</v>
      </c>
      <c r="N75" s="6" t="s">
        <v>138</v>
      </c>
      <c r="O75" s="34" t="s">
        <v>138</v>
      </c>
      <c r="P75" s="30">
        <v>1633</v>
      </c>
      <c r="Q75" s="19" t="s">
        <v>138</v>
      </c>
      <c r="R75" s="30">
        <v>1516</v>
      </c>
      <c r="S75" s="72"/>
      <c r="W75" s="1"/>
      <c r="X75" s="32"/>
      <c r="Y75" s="1"/>
      <c r="Z75" s="32"/>
      <c r="AA75" s="1"/>
      <c r="AB75" s="1"/>
      <c r="AC75" s="33"/>
      <c r="AD75" s="1"/>
    </row>
    <row r="76" spans="1:30" ht="30.75" customHeight="1" thickBot="1" x14ac:dyDescent="0.3">
      <c r="A76" s="192"/>
      <c r="B76" s="196"/>
      <c r="C76" s="184" t="s">
        <v>76</v>
      </c>
      <c r="D76" s="184"/>
      <c r="E76" s="185"/>
      <c r="F76" s="10"/>
      <c r="G76" s="7" t="s">
        <v>138</v>
      </c>
      <c r="H76" s="7" t="s">
        <v>138</v>
      </c>
      <c r="I76" s="7" t="s">
        <v>138</v>
      </c>
      <c r="J76" s="97">
        <v>1281.4000000000001</v>
      </c>
      <c r="K76" s="109">
        <f>SUM(K56:K75)</f>
        <v>8057.9000000000005</v>
      </c>
      <c r="L76" s="104" t="s">
        <v>138</v>
      </c>
      <c r="M76" s="106" t="s">
        <v>138</v>
      </c>
      <c r="N76" s="105" t="s">
        <v>138</v>
      </c>
      <c r="O76" s="106" t="s">
        <v>138</v>
      </c>
      <c r="P76" s="97">
        <f>SUM(P56:P75)</f>
        <v>23940</v>
      </c>
      <c r="Q76" s="97">
        <f>SUM(Q56:Q75)</f>
        <v>2526</v>
      </c>
      <c r="R76" s="97">
        <f>SUM(R56:R75)</f>
        <v>14463.5</v>
      </c>
      <c r="S76" s="11"/>
      <c r="W76" s="1"/>
      <c r="X76" s="32"/>
      <c r="Y76" s="1"/>
      <c r="Z76" s="32"/>
      <c r="AA76" s="1"/>
      <c r="AB76" s="1"/>
      <c r="AC76" s="33"/>
      <c r="AD76" s="1"/>
    </row>
    <row r="77" spans="1:30" x14ac:dyDescent="0.25">
      <c r="A77" s="192"/>
      <c r="B77" s="160" t="s">
        <v>81</v>
      </c>
      <c r="C77" s="12">
        <v>32</v>
      </c>
      <c r="D77" s="12">
        <v>20</v>
      </c>
      <c r="E77" s="13" t="s">
        <v>78</v>
      </c>
      <c r="F77" s="16" t="s">
        <v>79</v>
      </c>
      <c r="G77" s="12">
        <v>1979</v>
      </c>
      <c r="H77" s="12">
        <v>2</v>
      </c>
      <c r="I77" s="6" t="s">
        <v>138</v>
      </c>
      <c r="J77" s="12">
        <v>2220.1999999999998</v>
      </c>
      <c r="K77" s="13">
        <v>1309.9000000000001</v>
      </c>
      <c r="L77" s="46" t="s">
        <v>138</v>
      </c>
      <c r="M77" s="46" t="s">
        <v>138</v>
      </c>
      <c r="N77" s="46" t="s">
        <v>138</v>
      </c>
      <c r="O77" s="58" t="s">
        <v>138</v>
      </c>
      <c r="P77" s="12">
        <v>9002</v>
      </c>
      <c r="Q77" s="19" t="s">
        <v>138</v>
      </c>
      <c r="R77" s="12">
        <v>65</v>
      </c>
      <c r="S77" s="13"/>
      <c r="W77" s="1"/>
      <c r="X77" s="32"/>
      <c r="Y77" s="1"/>
      <c r="Z77" s="32"/>
      <c r="AA77" s="1"/>
      <c r="AB77" s="1"/>
      <c r="AC77" s="33"/>
      <c r="AD77" s="1"/>
    </row>
    <row r="78" spans="1:30" ht="24.75" customHeight="1" x14ac:dyDescent="0.25">
      <c r="A78" s="192"/>
      <c r="B78" s="160"/>
      <c r="C78" s="6">
        <v>77</v>
      </c>
      <c r="D78" s="6">
        <v>70</v>
      </c>
      <c r="E78" s="8" t="s">
        <v>53</v>
      </c>
      <c r="F78" s="9" t="s">
        <v>80</v>
      </c>
      <c r="G78" s="6">
        <v>1982</v>
      </c>
      <c r="H78" s="6">
        <v>1</v>
      </c>
      <c r="I78" s="6" t="s">
        <v>138</v>
      </c>
      <c r="J78" s="6">
        <v>145.80000000000001</v>
      </c>
      <c r="K78" s="8">
        <v>107.4</v>
      </c>
      <c r="L78" s="9" t="s">
        <v>138</v>
      </c>
      <c r="M78" s="6" t="s">
        <v>138</v>
      </c>
      <c r="N78" s="6" t="s">
        <v>138</v>
      </c>
      <c r="O78" s="34" t="s">
        <v>138</v>
      </c>
      <c r="P78" s="6">
        <v>500</v>
      </c>
      <c r="Q78" s="19" t="s">
        <v>138</v>
      </c>
      <c r="R78" s="19" t="s">
        <v>138</v>
      </c>
      <c r="S78" s="8"/>
      <c r="W78" s="1"/>
      <c r="X78" s="32"/>
      <c r="Y78" s="1"/>
      <c r="Z78" s="32"/>
      <c r="AA78" s="1"/>
      <c r="AB78" s="1"/>
      <c r="AC78" s="33"/>
      <c r="AD78" s="1"/>
    </row>
    <row r="79" spans="1:30" ht="18.75" customHeight="1" x14ac:dyDescent="0.25">
      <c r="A79" s="192"/>
      <c r="B79" s="160"/>
      <c r="C79" s="82">
        <v>33</v>
      </c>
      <c r="D79" s="6" t="s">
        <v>138</v>
      </c>
      <c r="E79" s="6" t="s">
        <v>138</v>
      </c>
      <c r="F79" s="56" t="s">
        <v>141</v>
      </c>
      <c r="G79" s="6" t="s">
        <v>138</v>
      </c>
      <c r="H79" s="6" t="s">
        <v>138</v>
      </c>
      <c r="I79" s="6" t="s">
        <v>138</v>
      </c>
      <c r="J79" s="6" t="s">
        <v>138</v>
      </c>
      <c r="K79" s="17" t="s">
        <v>138</v>
      </c>
      <c r="L79" s="9" t="s">
        <v>138</v>
      </c>
      <c r="M79" s="34" t="s">
        <v>138</v>
      </c>
      <c r="N79" s="6" t="s">
        <v>138</v>
      </c>
      <c r="O79" s="34" t="s">
        <v>138</v>
      </c>
      <c r="P79" s="30">
        <v>262</v>
      </c>
      <c r="Q79" s="19" t="s">
        <v>138</v>
      </c>
      <c r="R79" s="19" t="s">
        <v>138</v>
      </c>
      <c r="S79" s="72"/>
      <c r="W79" s="1"/>
      <c r="X79" s="33"/>
      <c r="Y79" s="1"/>
      <c r="Z79" s="32"/>
      <c r="AA79" s="1"/>
      <c r="AB79" s="1"/>
      <c r="AC79" s="33"/>
      <c r="AD79" s="1"/>
    </row>
    <row r="80" spans="1:30" ht="18.75" customHeight="1" thickBot="1" x14ac:dyDescent="0.3">
      <c r="A80" s="192"/>
      <c r="B80" s="160"/>
      <c r="C80" s="129" t="s">
        <v>82</v>
      </c>
      <c r="D80" s="130"/>
      <c r="E80" s="131"/>
      <c r="F80" s="7" t="s">
        <v>138</v>
      </c>
      <c r="G80" s="7" t="s">
        <v>138</v>
      </c>
      <c r="H80" s="7" t="s">
        <v>138</v>
      </c>
      <c r="I80" s="7" t="s">
        <v>138</v>
      </c>
      <c r="J80" s="97">
        <f>SUM(J77:J79)</f>
        <v>2366</v>
      </c>
      <c r="K80" s="103">
        <f>SUM(K77:K79)</f>
        <v>1417.3000000000002</v>
      </c>
      <c r="L80" s="105" t="s">
        <v>138</v>
      </c>
      <c r="M80" s="105" t="s">
        <v>138</v>
      </c>
      <c r="N80" s="105" t="s">
        <v>138</v>
      </c>
      <c r="O80" s="106" t="s">
        <v>138</v>
      </c>
      <c r="P80" s="97">
        <f>SUM(P77:P79)</f>
        <v>9764</v>
      </c>
      <c r="Q80" s="108" t="s">
        <v>138</v>
      </c>
      <c r="R80" s="97">
        <f>SUM(R77:R79)</f>
        <v>65</v>
      </c>
      <c r="S80" s="11"/>
      <c r="W80" s="1"/>
      <c r="X80" s="1"/>
      <c r="Y80" s="1"/>
      <c r="Z80" s="1"/>
      <c r="AA80" s="1"/>
      <c r="AB80" s="1"/>
      <c r="AC80" s="33"/>
      <c r="AD80" s="1"/>
    </row>
    <row r="81" spans="1:30" ht="33.75" customHeight="1" x14ac:dyDescent="0.25">
      <c r="A81" s="192"/>
      <c r="B81" s="160" t="s">
        <v>83</v>
      </c>
      <c r="C81" s="125" t="s">
        <v>138</v>
      </c>
      <c r="D81" s="125" t="s">
        <v>138</v>
      </c>
      <c r="E81" s="142" t="s">
        <v>138</v>
      </c>
      <c r="F81" s="132" t="s">
        <v>138</v>
      </c>
      <c r="G81" s="144" t="s">
        <v>138</v>
      </c>
      <c r="H81" s="125" t="s">
        <v>138</v>
      </c>
      <c r="I81" s="125" t="s">
        <v>138</v>
      </c>
      <c r="J81" s="125" t="s">
        <v>138</v>
      </c>
      <c r="K81" s="142" t="s">
        <v>138</v>
      </c>
      <c r="L81" s="132" t="s">
        <v>138</v>
      </c>
      <c r="M81" s="144" t="s">
        <v>138</v>
      </c>
      <c r="N81" s="125" t="s">
        <v>138</v>
      </c>
      <c r="O81" s="144" t="s">
        <v>138</v>
      </c>
      <c r="P81" s="125" t="s">
        <v>138</v>
      </c>
      <c r="Q81" s="125" t="s">
        <v>138</v>
      </c>
      <c r="R81" s="125" t="s">
        <v>138</v>
      </c>
      <c r="S81" s="140"/>
      <c r="W81" s="1"/>
      <c r="X81" s="1"/>
      <c r="Y81" s="1"/>
      <c r="Z81" s="1"/>
      <c r="AA81" s="1"/>
      <c r="AB81" s="1"/>
      <c r="AC81" s="33"/>
      <c r="AD81" s="1"/>
    </row>
    <row r="82" spans="1:30" x14ac:dyDescent="0.25">
      <c r="A82" s="192"/>
      <c r="B82" s="160"/>
      <c r="C82" s="126"/>
      <c r="D82" s="126"/>
      <c r="E82" s="143"/>
      <c r="F82" s="133"/>
      <c r="G82" s="145"/>
      <c r="H82" s="126"/>
      <c r="I82" s="126"/>
      <c r="J82" s="126"/>
      <c r="K82" s="143"/>
      <c r="L82" s="149"/>
      <c r="M82" s="145"/>
      <c r="N82" s="126"/>
      <c r="O82" s="148"/>
      <c r="P82" s="126"/>
      <c r="Q82" s="126"/>
      <c r="R82" s="126"/>
      <c r="S82" s="141"/>
      <c r="AB82" s="1"/>
      <c r="AC82" s="33"/>
      <c r="AD82" s="1"/>
    </row>
    <row r="83" spans="1:30" ht="15" customHeight="1" thickBot="1" x14ac:dyDescent="0.3">
      <c r="A83" s="192"/>
      <c r="B83" s="160"/>
      <c r="C83" s="170" t="s">
        <v>84</v>
      </c>
      <c r="D83" s="170"/>
      <c r="E83" s="171"/>
      <c r="F83" s="37"/>
      <c r="G83" s="7" t="s">
        <v>138</v>
      </c>
      <c r="H83" s="7" t="s">
        <v>138</v>
      </c>
      <c r="I83" s="7" t="s">
        <v>138</v>
      </c>
      <c r="J83" s="7" t="s">
        <v>138</v>
      </c>
      <c r="K83" s="59" t="s">
        <v>138</v>
      </c>
      <c r="L83" s="10" t="s">
        <v>138</v>
      </c>
      <c r="M83" s="27" t="s">
        <v>138</v>
      </c>
      <c r="N83" s="7" t="s">
        <v>138</v>
      </c>
      <c r="O83" s="27" t="s">
        <v>138</v>
      </c>
      <c r="P83" s="7" t="s">
        <v>138</v>
      </c>
      <c r="Q83" s="88" t="s">
        <v>138</v>
      </c>
      <c r="R83" s="88" t="s">
        <v>138</v>
      </c>
      <c r="S83" s="11"/>
      <c r="AB83" s="1"/>
      <c r="AC83" s="33"/>
      <c r="AD83" s="1"/>
    </row>
    <row r="84" spans="1:30" x14ac:dyDescent="0.25">
      <c r="A84" s="192"/>
      <c r="B84" s="196" t="s">
        <v>96</v>
      </c>
      <c r="C84" s="12">
        <v>31</v>
      </c>
      <c r="D84" s="12">
        <v>18</v>
      </c>
      <c r="E84" s="13" t="s">
        <v>90</v>
      </c>
      <c r="F84" s="16" t="s">
        <v>85</v>
      </c>
      <c r="G84" s="12" t="s">
        <v>137</v>
      </c>
      <c r="H84" s="12">
        <v>3</v>
      </c>
      <c r="I84" s="12" t="s">
        <v>138</v>
      </c>
      <c r="J84" s="12" t="s">
        <v>138</v>
      </c>
      <c r="K84" s="13">
        <v>2962</v>
      </c>
      <c r="L84" s="6" t="s">
        <v>138</v>
      </c>
      <c r="M84" s="6" t="s">
        <v>138</v>
      </c>
      <c r="N84" s="6" t="s">
        <v>138</v>
      </c>
      <c r="O84" s="34" t="s">
        <v>138</v>
      </c>
      <c r="P84" s="12">
        <v>29138</v>
      </c>
      <c r="Q84" s="81" t="s">
        <v>138</v>
      </c>
      <c r="R84" s="81" t="s">
        <v>138</v>
      </c>
      <c r="S84" s="13"/>
      <c r="AB84" s="1"/>
      <c r="AC84" s="33"/>
      <c r="AD84" s="1"/>
    </row>
    <row r="85" spans="1:30" ht="18" customHeight="1" x14ac:dyDescent="0.25">
      <c r="A85" s="192"/>
      <c r="B85" s="196"/>
      <c r="C85" s="6">
        <v>8</v>
      </c>
      <c r="D85" s="6">
        <v>30</v>
      </c>
      <c r="E85" s="8" t="s">
        <v>91</v>
      </c>
      <c r="F85" s="9" t="s">
        <v>86</v>
      </c>
      <c r="G85" s="6" t="s">
        <v>137</v>
      </c>
      <c r="H85" s="6">
        <v>2</v>
      </c>
      <c r="I85" s="6" t="s">
        <v>138</v>
      </c>
      <c r="J85" s="6" t="s">
        <v>138</v>
      </c>
      <c r="K85" s="8">
        <v>1148.0999999999999</v>
      </c>
      <c r="L85" s="6" t="s">
        <v>138</v>
      </c>
      <c r="M85" s="6" t="s">
        <v>138</v>
      </c>
      <c r="N85" s="6" t="s">
        <v>138</v>
      </c>
      <c r="O85" s="34" t="s">
        <v>138</v>
      </c>
      <c r="P85" s="6">
        <v>10224</v>
      </c>
      <c r="Q85" s="19" t="s">
        <v>138</v>
      </c>
      <c r="R85" s="19" t="s">
        <v>138</v>
      </c>
      <c r="S85" s="8"/>
      <c r="AB85" s="1"/>
      <c r="AC85" s="33"/>
      <c r="AD85" s="1"/>
    </row>
    <row r="86" spans="1:30" ht="15" customHeight="1" x14ac:dyDescent="0.25">
      <c r="A86" s="192"/>
      <c r="B86" s="196"/>
      <c r="C86" s="6">
        <v>20</v>
      </c>
      <c r="D86" s="6">
        <v>43</v>
      </c>
      <c r="E86" s="8" t="s">
        <v>92</v>
      </c>
      <c r="F86" s="9" t="s">
        <v>87</v>
      </c>
      <c r="G86" s="6">
        <v>1981</v>
      </c>
      <c r="H86" s="6">
        <v>2</v>
      </c>
      <c r="I86" s="6" t="s">
        <v>138</v>
      </c>
      <c r="J86" s="6">
        <v>2016.9</v>
      </c>
      <c r="K86" s="8">
        <v>1260.5</v>
      </c>
      <c r="L86" s="6" t="s">
        <v>138</v>
      </c>
      <c r="M86" s="6" t="s">
        <v>138</v>
      </c>
      <c r="N86" s="6" t="s">
        <v>138</v>
      </c>
      <c r="O86" s="34" t="s">
        <v>138</v>
      </c>
      <c r="P86" s="6">
        <v>11067</v>
      </c>
      <c r="Q86" s="19" t="s">
        <v>138</v>
      </c>
      <c r="R86" s="19" t="s">
        <v>138</v>
      </c>
      <c r="S86" s="8"/>
      <c r="AB86" s="1"/>
      <c r="AC86" s="33"/>
      <c r="AD86" s="1"/>
    </row>
    <row r="87" spans="1:30" x14ac:dyDescent="0.25">
      <c r="A87" s="192"/>
      <c r="B87" s="196"/>
      <c r="C87" s="6">
        <v>59</v>
      </c>
      <c r="D87" s="6">
        <v>60</v>
      </c>
      <c r="E87" s="8" t="s">
        <v>93</v>
      </c>
      <c r="F87" s="9" t="s">
        <v>88</v>
      </c>
      <c r="G87" s="6">
        <v>1978</v>
      </c>
      <c r="H87" s="6">
        <v>2</v>
      </c>
      <c r="I87" s="6" t="s">
        <v>138</v>
      </c>
      <c r="J87" s="6">
        <v>1926.7</v>
      </c>
      <c r="K87" s="8">
        <v>1154.8</v>
      </c>
      <c r="L87" s="6" t="s">
        <v>138</v>
      </c>
      <c r="M87" s="6" t="s">
        <v>138</v>
      </c>
      <c r="N87" s="6" t="s">
        <v>138</v>
      </c>
      <c r="O87" s="34" t="s">
        <v>138</v>
      </c>
      <c r="P87" s="6">
        <v>10955</v>
      </c>
      <c r="Q87" s="19" t="s">
        <v>138</v>
      </c>
      <c r="R87" s="19" t="s">
        <v>138</v>
      </c>
      <c r="S87" s="8"/>
      <c r="AB87" s="1"/>
      <c r="AC87" s="33"/>
      <c r="AD87" s="1"/>
    </row>
    <row r="88" spans="1:30" x14ac:dyDescent="0.25">
      <c r="A88" s="192"/>
      <c r="B88" s="196"/>
      <c r="C88" s="6">
        <v>30</v>
      </c>
      <c r="D88" s="6">
        <v>66</v>
      </c>
      <c r="E88" s="8" t="s">
        <v>94</v>
      </c>
      <c r="F88" s="9" t="s">
        <v>89</v>
      </c>
      <c r="G88" s="6" t="s">
        <v>137</v>
      </c>
      <c r="H88" s="6">
        <v>3</v>
      </c>
      <c r="I88" s="6" t="s">
        <v>138</v>
      </c>
      <c r="J88" s="6">
        <v>5469.8</v>
      </c>
      <c r="K88" s="8">
        <v>1677</v>
      </c>
      <c r="L88" s="9" t="s">
        <v>138</v>
      </c>
      <c r="M88" s="6" t="s">
        <v>138</v>
      </c>
      <c r="N88" s="6" t="s">
        <v>138</v>
      </c>
      <c r="O88" s="34" t="s">
        <v>138</v>
      </c>
      <c r="P88" s="6">
        <v>28798</v>
      </c>
      <c r="Q88" s="19" t="s">
        <v>138</v>
      </c>
      <c r="R88" s="19" t="s">
        <v>138</v>
      </c>
      <c r="S88" s="8"/>
      <c r="AB88" s="1"/>
      <c r="AC88" s="33"/>
      <c r="AD88" s="1"/>
    </row>
    <row r="89" spans="1:30" ht="56.25" x14ac:dyDescent="0.25">
      <c r="A89" s="192"/>
      <c r="B89" s="196"/>
      <c r="C89" s="30">
        <v>82</v>
      </c>
      <c r="D89" s="6" t="s">
        <v>138</v>
      </c>
      <c r="E89" s="6" t="s">
        <v>138</v>
      </c>
      <c r="F89" s="56" t="s">
        <v>148</v>
      </c>
      <c r="G89" s="6" t="s">
        <v>138</v>
      </c>
      <c r="H89" s="6" t="s">
        <v>138</v>
      </c>
      <c r="I89" s="6" t="s">
        <v>138</v>
      </c>
      <c r="J89" s="6" t="s">
        <v>138</v>
      </c>
      <c r="K89" s="17" t="s">
        <v>138</v>
      </c>
      <c r="L89" s="9" t="s">
        <v>138</v>
      </c>
      <c r="M89" s="34" t="s">
        <v>138</v>
      </c>
      <c r="N89" s="6" t="s">
        <v>138</v>
      </c>
      <c r="O89" s="34" t="s">
        <v>138</v>
      </c>
      <c r="P89" s="30">
        <v>3015</v>
      </c>
      <c r="Q89" s="30">
        <v>247</v>
      </c>
      <c r="R89" s="19" t="s">
        <v>138</v>
      </c>
      <c r="S89" s="72"/>
      <c r="AB89" s="1"/>
      <c r="AC89" s="33"/>
      <c r="AD89" s="1"/>
    </row>
    <row r="90" spans="1:30" ht="45" x14ac:dyDescent="0.25">
      <c r="A90" s="192"/>
      <c r="B90" s="196"/>
      <c r="C90" s="30">
        <v>83</v>
      </c>
      <c r="D90" s="6" t="s">
        <v>138</v>
      </c>
      <c r="E90" s="6" t="s">
        <v>138</v>
      </c>
      <c r="F90" s="56" t="s">
        <v>149</v>
      </c>
      <c r="G90" s="6" t="s">
        <v>138</v>
      </c>
      <c r="H90" s="6" t="s">
        <v>138</v>
      </c>
      <c r="I90" s="6" t="s">
        <v>138</v>
      </c>
      <c r="J90" s="6" t="s">
        <v>138</v>
      </c>
      <c r="K90" s="17" t="s">
        <v>138</v>
      </c>
      <c r="L90" s="9" t="s">
        <v>138</v>
      </c>
      <c r="M90" s="34" t="s">
        <v>138</v>
      </c>
      <c r="N90" s="6" t="s">
        <v>138</v>
      </c>
      <c r="O90" s="34" t="s">
        <v>138</v>
      </c>
      <c r="P90" s="30">
        <v>2153</v>
      </c>
      <c r="Q90" s="19" t="s">
        <v>138</v>
      </c>
      <c r="R90" s="19" t="s">
        <v>138</v>
      </c>
      <c r="S90" s="72"/>
      <c r="AB90" s="1"/>
      <c r="AC90" s="33"/>
      <c r="AD90" s="1"/>
    </row>
    <row r="91" spans="1:30" ht="15.75" thickBot="1" x14ac:dyDescent="0.3">
      <c r="A91" s="192"/>
      <c r="B91" s="196"/>
      <c r="C91" s="170" t="s">
        <v>95</v>
      </c>
      <c r="D91" s="170"/>
      <c r="E91" s="171"/>
      <c r="F91" s="7"/>
      <c r="G91" s="7" t="s">
        <v>138</v>
      </c>
      <c r="H91" s="7" t="s">
        <v>138</v>
      </c>
      <c r="I91" s="7" t="s">
        <v>138</v>
      </c>
      <c r="J91" s="97">
        <f>SUM(J86:J90)</f>
        <v>9413.4000000000015</v>
      </c>
      <c r="K91" s="103">
        <f>SUM(K84:K90)</f>
        <v>8202.4000000000015</v>
      </c>
      <c r="L91" s="105" t="s">
        <v>138</v>
      </c>
      <c r="M91" s="105" t="s">
        <v>138</v>
      </c>
      <c r="N91" s="105" t="s">
        <v>138</v>
      </c>
      <c r="O91" s="106" t="s">
        <v>138</v>
      </c>
      <c r="P91" s="97">
        <f>SUM(P84:P90)</f>
        <v>95350</v>
      </c>
      <c r="Q91" s="107">
        <f>SUM(Q89:Q90)</f>
        <v>247</v>
      </c>
      <c r="R91" s="19" t="s">
        <v>138</v>
      </c>
      <c r="S91" s="11"/>
      <c r="AB91" s="1"/>
      <c r="AC91" s="33"/>
      <c r="AD91" s="1"/>
    </row>
    <row r="92" spans="1:30" x14ac:dyDescent="0.25">
      <c r="A92" s="192"/>
      <c r="B92" s="160" t="s">
        <v>97</v>
      </c>
      <c r="C92" s="125" t="s">
        <v>138</v>
      </c>
      <c r="D92" s="125" t="s">
        <v>138</v>
      </c>
      <c r="E92" s="142" t="s">
        <v>138</v>
      </c>
      <c r="F92" s="132" t="s">
        <v>138</v>
      </c>
      <c r="G92" s="144" t="s">
        <v>138</v>
      </c>
      <c r="H92" s="125" t="s">
        <v>138</v>
      </c>
      <c r="I92" s="125" t="s">
        <v>138</v>
      </c>
      <c r="J92" s="125" t="s">
        <v>138</v>
      </c>
      <c r="K92" s="142" t="s">
        <v>138</v>
      </c>
      <c r="L92" s="132" t="s">
        <v>138</v>
      </c>
      <c r="M92" s="144" t="s">
        <v>138</v>
      </c>
      <c r="N92" s="125" t="s">
        <v>138</v>
      </c>
      <c r="O92" s="144" t="s">
        <v>138</v>
      </c>
      <c r="P92" s="125" t="s">
        <v>138</v>
      </c>
      <c r="Q92" s="125" t="s">
        <v>138</v>
      </c>
      <c r="R92" s="125" t="s">
        <v>138</v>
      </c>
      <c r="S92" s="140"/>
      <c r="AB92" s="1"/>
      <c r="AC92" s="33"/>
      <c r="AD92" s="1"/>
    </row>
    <row r="93" spans="1:30" ht="13.5" customHeight="1" x14ac:dyDescent="0.25">
      <c r="A93" s="192"/>
      <c r="B93" s="160"/>
      <c r="C93" s="126"/>
      <c r="D93" s="126"/>
      <c r="E93" s="143"/>
      <c r="F93" s="133"/>
      <c r="G93" s="145"/>
      <c r="H93" s="126"/>
      <c r="I93" s="126"/>
      <c r="J93" s="126"/>
      <c r="K93" s="143"/>
      <c r="L93" s="133"/>
      <c r="M93" s="145"/>
      <c r="N93" s="126"/>
      <c r="O93" s="145"/>
      <c r="P93" s="126"/>
      <c r="Q93" s="126"/>
      <c r="R93" s="126"/>
      <c r="S93" s="141"/>
      <c r="AB93" s="1"/>
      <c r="AC93" s="33"/>
      <c r="AD93" s="1"/>
    </row>
    <row r="94" spans="1:30" ht="15" customHeight="1" thickBot="1" x14ac:dyDescent="0.3">
      <c r="A94" s="193"/>
      <c r="B94" s="184"/>
      <c r="C94" s="194" t="s">
        <v>98</v>
      </c>
      <c r="D94" s="194"/>
      <c r="E94" s="194"/>
      <c r="F94" s="10"/>
      <c r="G94" s="27" t="s">
        <v>138</v>
      </c>
      <c r="H94" s="7" t="s">
        <v>138</v>
      </c>
      <c r="I94" s="7" t="s">
        <v>138</v>
      </c>
      <c r="J94" s="7" t="s">
        <v>138</v>
      </c>
      <c r="K94" s="59" t="s">
        <v>138</v>
      </c>
      <c r="L94" s="10" t="s">
        <v>138</v>
      </c>
      <c r="M94" s="27" t="s">
        <v>138</v>
      </c>
      <c r="N94" s="7" t="s">
        <v>138</v>
      </c>
      <c r="O94" s="27" t="s">
        <v>138</v>
      </c>
      <c r="P94" s="7" t="s">
        <v>138</v>
      </c>
      <c r="Q94" s="7" t="s">
        <v>138</v>
      </c>
      <c r="R94" s="88" t="s">
        <v>138</v>
      </c>
      <c r="S94" s="24"/>
      <c r="AB94" s="1"/>
      <c r="AC94" s="1"/>
      <c r="AD94" s="1"/>
    </row>
    <row r="95" spans="1:30" x14ac:dyDescent="0.25">
      <c r="A95" s="25"/>
      <c r="B95" s="26"/>
      <c r="C95" s="23"/>
      <c r="D95" s="23"/>
      <c r="E95" s="2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</row>
    <row r="96" spans="1:30" ht="20.25" customHeight="1" x14ac:dyDescent="0.25">
      <c r="A96" s="68"/>
      <c r="B96" s="114" t="s">
        <v>157</v>
      </c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</row>
    <row r="97" spans="1:19" ht="20.25" customHeight="1" thickBot="1" x14ac:dyDescent="0.3">
      <c r="A97" s="68"/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</row>
    <row r="98" spans="1:19" ht="26.25" customHeight="1" x14ac:dyDescent="0.25">
      <c r="A98" s="116" t="s">
        <v>4</v>
      </c>
      <c r="B98" s="117"/>
      <c r="C98" s="117"/>
      <c r="D98" s="117"/>
      <c r="E98" s="118"/>
      <c r="F98" s="175" t="s">
        <v>11</v>
      </c>
      <c r="G98" s="176"/>
      <c r="H98" s="176"/>
      <c r="I98" s="176"/>
      <c r="J98" s="176"/>
      <c r="K98" s="177"/>
      <c r="L98" s="164" t="s">
        <v>22</v>
      </c>
      <c r="M98" s="165"/>
      <c r="N98" s="165"/>
      <c r="O98" s="165"/>
      <c r="P98" s="165"/>
      <c r="Q98" s="165"/>
      <c r="R98" s="165"/>
      <c r="S98" s="166"/>
    </row>
    <row r="99" spans="1:19" x14ac:dyDescent="0.25">
      <c r="A99" s="146" t="s">
        <v>0</v>
      </c>
      <c r="B99" s="134"/>
      <c r="C99" s="134" t="s">
        <v>1</v>
      </c>
      <c r="D99" s="134" t="s">
        <v>2</v>
      </c>
      <c r="E99" s="167" t="s">
        <v>3</v>
      </c>
      <c r="F99" s="146" t="s">
        <v>5</v>
      </c>
      <c r="G99" s="134" t="s">
        <v>6</v>
      </c>
      <c r="H99" s="134" t="s">
        <v>7</v>
      </c>
      <c r="I99" s="134" t="s">
        <v>8</v>
      </c>
      <c r="J99" s="134" t="s">
        <v>9</v>
      </c>
      <c r="K99" s="167" t="s">
        <v>10</v>
      </c>
      <c r="L99" s="173" t="s">
        <v>12</v>
      </c>
      <c r="M99" s="134" t="s">
        <v>13</v>
      </c>
      <c r="N99" s="134" t="s">
        <v>14</v>
      </c>
      <c r="O99" s="134"/>
      <c r="P99" s="134"/>
      <c r="Q99" s="134"/>
      <c r="R99" s="134"/>
      <c r="S99" s="167"/>
    </row>
    <row r="100" spans="1:19" ht="30.75" customHeight="1" x14ac:dyDescent="0.25">
      <c r="A100" s="146"/>
      <c r="B100" s="134"/>
      <c r="C100" s="134"/>
      <c r="D100" s="134"/>
      <c r="E100" s="167"/>
      <c r="F100" s="146"/>
      <c r="G100" s="134"/>
      <c r="H100" s="134"/>
      <c r="I100" s="134"/>
      <c r="J100" s="134"/>
      <c r="K100" s="167"/>
      <c r="L100" s="173"/>
      <c r="M100" s="134"/>
      <c r="N100" s="134" t="s">
        <v>15</v>
      </c>
      <c r="O100" s="134"/>
      <c r="P100" s="134"/>
      <c r="Q100" s="134" t="s">
        <v>18</v>
      </c>
      <c r="R100" s="134"/>
      <c r="S100" s="49"/>
    </row>
    <row r="101" spans="1:19" ht="90.75" thickBot="1" x14ac:dyDescent="0.3">
      <c r="A101" s="147"/>
      <c r="B101" s="135"/>
      <c r="C101" s="135"/>
      <c r="D101" s="135"/>
      <c r="E101" s="168"/>
      <c r="F101" s="147"/>
      <c r="G101" s="135"/>
      <c r="H101" s="135"/>
      <c r="I101" s="135"/>
      <c r="J101" s="135"/>
      <c r="K101" s="168"/>
      <c r="L101" s="174"/>
      <c r="M101" s="135"/>
      <c r="N101" s="52" t="s">
        <v>16</v>
      </c>
      <c r="O101" s="52" t="s">
        <v>164</v>
      </c>
      <c r="P101" s="52" t="s">
        <v>17</v>
      </c>
      <c r="Q101" s="52" t="s">
        <v>19</v>
      </c>
      <c r="R101" s="52" t="s">
        <v>20</v>
      </c>
      <c r="S101" s="54" t="s">
        <v>21</v>
      </c>
    </row>
    <row r="102" spans="1:19" ht="22.5" x14ac:dyDescent="0.25">
      <c r="A102" s="157" t="s">
        <v>129</v>
      </c>
      <c r="B102" s="162" t="s">
        <v>128</v>
      </c>
      <c r="C102" s="46">
        <v>53</v>
      </c>
      <c r="D102" s="46">
        <v>13</v>
      </c>
      <c r="E102" s="53" t="s">
        <v>99</v>
      </c>
      <c r="F102" s="18" t="s">
        <v>114</v>
      </c>
      <c r="G102" s="46" t="s">
        <v>137</v>
      </c>
      <c r="H102" s="46">
        <v>1</v>
      </c>
      <c r="I102" s="46" t="s">
        <v>138</v>
      </c>
      <c r="J102" s="46" t="s">
        <v>138</v>
      </c>
      <c r="K102" s="47">
        <v>51.9</v>
      </c>
      <c r="L102" s="61" t="s">
        <v>138</v>
      </c>
      <c r="M102" s="12" t="s">
        <v>138</v>
      </c>
      <c r="N102" s="12" t="s">
        <v>138</v>
      </c>
      <c r="O102" s="12" t="s">
        <v>138</v>
      </c>
      <c r="P102" s="46">
        <v>81</v>
      </c>
      <c r="Q102" s="12" t="s">
        <v>138</v>
      </c>
      <c r="R102" s="19" t="s">
        <v>138</v>
      </c>
      <c r="S102" s="47"/>
    </row>
    <row r="103" spans="1:19" ht="22.5" x14ac:dyDescent="0.25">
      <c r="A103" s="158"/>
      <c r="B103" s="163"/>
      <c r="C103" s="6">
        <v>38</v>
      </c>
      <c r="D103" s="6">
        <v>15</v>
      </c>
      <c r="E103" s="49" t="s">
        <v>100</v>
      </c>
      <c r="F103" s="55" t="s">
        <v>143</v>
      </c>
      <c r="G103" s="6" t="s">
        <v>137</v>
      </c>
      <c r="H103" s="6">
        <v>1</v>
      </c>
      <c r="I103" s="6" t="s">
        <v>138</v>
      </c>
      <c r="J103" s="6" t="s">
        <v>138</v>
      </c>
      <c r="K103" s="8">
        <v>58</v>
      </c>
      <c r="L103" s="62" t="s">
        <v>138</v>
      </c>
      <c r="M103" s="6" t="s">
        <v>138</v>
      </c>
      <c r="N103" s="6" t="s">
        <v>138</v>
      </c>
      <c r="O103" s="6" t="s">
        <v>138</v>
      </c>
      <c r="P103" s="6">
        <v>87</v>
      </c>
      <c r="Q103" s="6" t="s">
        <v>138</v>
      </c>
      <c r="R103" s="6">
        <v>1</v>
      </c>
      <c r="S103" s="8"/>
    </row>
    <row r="104" spans="1:19" ht="22.5" customHeight="1" x14ac:dyDescent="0.25">
      <c r="A104" s="158"/>
      <c r="B104" s="163"/>
      <c r="C104" s="6">
        <v>54</v>
      </c>
      <c r="D104" s="6">
        <v>17</v>
      </c>
      <c r="E104" s="49" t="s">
        <v>101</v>
      </c>
      <c r="F104" s="55" t="s">
        <v>116</v>
      </c>
      <c r="G104" s="6" t="s">
        <v>137</v>
      </c>
      <c r="H104" s="6">
        <v>1</v>
      </c>
      <c r="I104" s="6" t="s">
        <v>138</v>
      </c>
      <c r="J104" s="6" t="s">
        <v>138</v>
      </c>
      <c r="K104" s="8">
        <v>164</v>
      </c>
      <c r="L104" s="62" t="s">
        <v>138</v>
      </c>
      <c r="M104" s="6" t="s">
        <v>138</v>
      </c>
      <c r="N104" s="6" t="s">
        <v>138</v>
      </c>
      <c r="O104" s="6" t="s">
        <v>138</v>
      </c>
      <c r="P104" s="6">
        <v>165</v>
      </c>
      <c r="Q104" s="6" t="s">
        <v>138</v>
      </c>
      <c r="R104" s="19" t="s">
        <v>138</v>
      </c>
      <c r="S104" s="8"/>
    </row>
    <row r="105" spans="1:19" ht="22.5" x14ac:dyDescent="0.25">
      <c r="A105" s="158"/>
      <c r="B105" s="163"/>
      <c r="C105" s="6">
        <v>34</v>
      </c>
      <c r="D105" s="6">
        <v>21</v>
      </c>
      <c r="E105" s="49" t="s">
        <v>102</v>
      </c>
      <c r="F105" s="55" t="s">
        <v>117</v>
      </c>
      <c r="G105" s="6" t="s">
        <v>137</v>
      </c>
      <c r="H105" s="6">
        <v>1</v>
      </c>
      <c r="I105" s="6" t="s">
        <v>138</v>
      </c>
      <c r="J105" s="6" t="s">
        <v>138</v>
      </c>
      <c r="K105" s="8">
        <v>51.7</v>
      </c>
      <c r="L105" s="62" t="s">
        <v>138</v>
      </c>
      <c r="M105" s="6" t="s">
        <v>138</v>
      </c>
      <c r="N105" s="6" t="s">
        <v>138</v>
      </c>
      <c r="O105" s="6" t="s">
        <v>138</v>
      </c>
      <c r="P105" s="6">
        <v>90</v>
      </c>
      <c r="Q105" s="6" t="s">
        <v>138</v>
      </c>
      <c r="R105" s="19" t="s">
        <v>138</v>
      </c>
      <c r="S105" s="8"/>
    </row>
    <row r="106" spans="1:19" ht="24.75" customHeight="1" x14ac:dyDescent="0.25">
      <c r="A106" s="158"/>
      <c r="B106" s="163"/>
      <c r="C106" s="6">
        <v>7</v>
      </c>
      <c r="D106" s="6">
        <v>23</v>
      </c>
      <c r="E106" s="49" t="s">
        <v>103</v>
      </c>
      <c r="F106" s="55" t="s">
        <v>118</v>
      </c>
      <c r="G106" s="6" t="s">
        <v>137</v>
      </c>
      <c r="H106" s="6">
        <v>1</v>
      </c>
      <c r="I106" s="6" t="s">
        <v>138</v>
      </c>
      <c r="J106" s="6" t="s">
        <v>138</v>
      </c>
      <c r="K106" s="8">
        <v>50</v>
      </c>
      <c r="L106" s="62" t="s">
        <v>138</v>
      </c>
      <c r="M106" s="6" t="s">
        <v>138</v>
      </c>
      <c r="N106" s="6" t="s">
        <v>138</v>
      </c>
      <c r="O106" s="6" t="s">
        <v>138</v>
      </c>
      <c r="P106" s="6">
        <v>83</v>
      </c>
      <c r="Q106" s="6" t="s">
        <v>138</v>
      </c>
      <c r="R106" s="19" t="s">
        <v>138</v>
      </c>
      <c r="S106" s="8"/>
    </row>
    <row r="107" spans="1:19" ht="22.5" x14ac:dyDescent="0.25">
      <c r="A107" s="158"/>
      <c r="B107" s="163"/>
      <c r="C107" s="6">
        <v>5</v>
      </c>
      <c r="D107" s="6">
        <v>24</v>
      </c>
      <c r="E107" s="49" t="s">
        <v>104</v>
      </c>
      <c r="F107" s="55" t="s">
        <v>119</v>
      </c>
      <c r="G107" s="6" t="s">
        <v>137</v>
      </c>
      <c r="H107" s="6">
        <v>1</v>
      </c>
      <c r="I107" s="6" t="s">
        <v>138</v>
      </c>
      <c r="J107" s="6" t="s">
        <v>138</v>
      </c>
      <c r="K107" s="8">
        <v>137</v>
      </c>
      <c r="L107" s="62" t="s">
        <v>138</v>
      </c>
      <c r="M107" s="6" t="s">
        <v>138</v>
      </c>
      <c r="N107" s="6" t="s">
        <v>138</v>
      </c>
      <c r="O107" s="6" t="s">
        <v>138</v>
      </c>
      <c r="P107" s="6">
        <v>137</v>
      </c>
      <c r="Q107" s="6" t="s">
        <v>138</v>
      </c>
      <c r="R107" s="19" t="s">
        <v>138</v>
      </c>
      <c r="S107" s="8"/>
    </row>
    <row r="108" spans="1:19" ht="22.5" x14ac:dyDescent="0.25">
      <c r="A108" s="158"/>
      <c r="B108" s="163"/>
      <c r="C108" s="6">
        <v>14</v>
      </c>
      <c r="D108" s="6">
        <v>37</v>
      </c>
      <c r="E108" s="49" t="s">
        <v>105</v>
      </c>
      <c r="F108" s="55" t="s">
        <v>120</v>
      </c>
      <c r="G108" s="6" t="s">
        <v>137</v>
      </c>
      <c r="H108" s="6">
        <v>1</v>
      </c>
      <c r="I108" s="6" t="s">
        <v>138</v>
      </c>
      <c r="J108" s="6">
        <v>119.4</v>
      </c>
      <c r="K108" s="8">
        <v>138.1</v>
      </c>
      <c r="L108" s="62" t="s">
        <v>138</v>
      </c>
      <c r="M108" s="6" t="s">
        <v>138</v>
      </c>
      <c r="N108" s="6" t="s">
        <v>138</v>
      </c>
      <c r="O108" s="6" t="s">
        <v>138</v>
      </c>
      <c r="P108" s="6">
        <v>137</v>
      </c>
      <c r="Q108" s="6" t="s">
        <v>138</v>
      </c>
      <c r="R108" s="6">
        <v>126</v>
      </c>
      <c r="S108" s="8"/>
    </row>
    <row r="109" spans="1:19" ht="22.5" x14ac:dyDescent="0.25">
      <c r="A109" s="158"/>
      <c r="B109" s="163"/>
      <c r="C109" s="6">
        <v>18</v>
      </c>
      <c r="D109" s="6">
        <v>38</v>
      </c>
      <c r="E109" s="49" t="s">
        <v>106</v>
      </c>
      <c r="F109" s="55" t="s">
        <v>121</v>
      </c>
      <c r="G109" s="6" t="s">
        <v>137</v>
      </c>
      <c r="H109" s="6">
        <v>1</v>
      </c>
      <c r="I109" s="6" t="s">
        <v>138</v>
      </c>
      <c r="J109" s="6">
        <v>45.6</v>
      </c>
      <c r="K109" s="8">
        <v>50.1</v>
      </c>
      <c r="L109" s="62" t="s">
        <v>138</v>
      </c>
      <c r="M109" s="6" t="s">
        <v>138</v>
      </c>
      <c r="N109" s="6" t="s">
        <v>138</v>
      </c>
      <c r="O109" s="6" t="s">
        <v>138</v>
      </c>
      <c r="P109" s="6">
        <v>103</v>
      </c>
      <c r="Q109" s="6" t="s">
        <v>138</v>
      </c>
      <c r="R109" s="19" t="s">
        <v>138</v>
      </c>
      <c r="S109" s="8"/>
    </row>
    <row r="110" spans="1:19" ht="22.5" x14ac:dyDescent="0.25">
      <c r="A110" s="158"/>
      <c r="B110" s="163"/>
      <c r="C110" s="6">
        <v>12</v>
      </c>
      <c r="D110" s="6">
        <v>40</v>
      </c>
      <c r="E110" s="49" t="s">
        <v>107</v>
      </c>
      <c r="F110" s="55" t="s">
        <v>122</v>
      </c>
      <c r="G110" s="6" t="s">
        <v>137</v>
      </c>
      <c r="H110" s="6">
        <v>1</v>
      </c>
      <c r="I110" s="6" t="s">
        <v>138</v>
      </c>
      <c r="J110" s="6" t="s">
        <v>138</v>
      </c>
      <c r="K110" s="8">
        <v>55</v>
      </c>
      <c r="L110" s="62" t="s">
        <v>138</v>
      </c>
      <c r="M110" s="6" t="s">
        <v>138</v>
      </c>
      <c r="N110" s="6" t="s">
        <v>138</v>
      </c>
      <c r="O110" s="6" t="s">
        <v>138</v>
      </c>
      <c r="P110" s="6">
        <v>81</v>
      </c>
      <c r="Q110" s="6" t="s">
        <v>138</v>
      </c>
      <c r="R110" s="19" t="s">
        <v>138</v>
      </c>
      <c r="S110" s="8"/>
    </row>
    <row r="111" spans="1:19" ht="22.5" x14ac:dyDescent="0.25">
      <c r="A111" s="158"/>
      <c r="B111" s="163"/>
      <c r="C111" s="6">
        <v>75</v>
      </c>
      <c r="D111" s="6">
        <v>49</v>
      </c>
      <c r="E111" s="49" t="s">
        <v>108</v>
      </c>
      <c r="F111" s="55" t="s">
        <v>123</v>
      </c>
      <c r="G111" s="6" t="s">
        <v>137</v>
      </c>
      <c r="H111" s="6">
        <v>1</v>
      </c>
      <c r="I111" s="6" t="s">
        <v>138</v>
      </c>
      <c r="J111" s="6">
        <v>41.6</v>
      </c>
      <c r="K111" s="8">
        <v>51.4</v>
      </c>
      <c r="L111" s="62" t="s">
        <v>138</v>
      </c>
      <c r="M111" s="6" t="s">
        <v>138</v>
      </c>
      <c r="N111" s="6" t="s">
        <v>138</v>
      </c>
      <c r="O111" s="6" t="s">
        <v>138</v>
      </c>
      <c r="P111" s="6">
        <v>90</v>
      </c>
      <c r="Q111" s="6" t="s">
        <v>138</v>
      </c>
      <c r="R111" s="19" t="s">
        <v>138</v>
      </c>
      <c r="S111" s="8"/>
    </row>
    <row r="112" spans="1:19" ht="22.5" x14ac:dyDescent="0.25">
      <c r="A112" s="158"/>
      <c r="B112" s="163"/>
      <c r="C112" s="6">
        <v>72</v>
      </c>
      <c r="D112" s="6">
        <v>52</v>
      </c>
      <c r="E112" s="49" t="s">
        <v>109</v>
      </c>
      <c r="F112" s="55" t="s">
        <v>124</v>
      </c>
      <c r="G112" s="6" t="s">
        <v>137</v>
      </c>
      <c r="H112" s="6">
        <v>1</v>
      </c>
      <c r="I112" s="6" t="s">
        <v>138</v>
      </c>
      <c r="J112" s="6" t="s">
        <v>138</v>
      </c>
      <c r="K112" s="8">
        <v>131.1</v>
      </c>
      <c r="L112" s="62" t="s">
        <v>138</v>
      </c>
      <c r="M112" s="6" t="s">
        <v>138</v>
      </c>
      <c r="N112" s="6" t="s">
        <v>138</v>
      </c>
      <c r="O112" s="6" t="s">
        <v>138</v>
      </c>
      <c r="P112" s="6">
        <v>131</v>
      </c>
      <c r="Q112" s="6" t="s">
        <v>138</v>
      </c>
      <c r="R112" s="19" t="s">
        <v>138</v>
      </c>
      <c r="S112" s="8"/>
    </row>
    <row r="113" spans="1:19" ht="22.5" x14ac:dyDescent="0.25">
      <c r="A113" s="158"/>
      <c r="B113" s="163"/>
      <c r="C113" s="6">
        <v>70</v>
      </c>
      <c r="D113" s="6">
        <v>53</v>
      </c>
      <c r="E113" s="49" t="s">
        <v>110</v>
      </c>
      <c r="F113" s="55" t="s">
        <v>115</v>
      </c>
      <c r="G113" s="6" t="s">
        <v>137</v>
      </c>
      <c r="H113" s="6">
        <v>1</v>
      </c>
      <c r="I113" s="6" t="s">
        <v>138</v>
      </c>
      <c r="J113" s="6" t="s">
        <v>138</v>
      </c>
      <c r="K113" s="8">
        <v>121.9</v>
      </c>
      <c r="L113" s="62" t="s">
        <v>138</v>
      </c>
      <c r="M113" s="6" t="s">
        <v>138</v>
      </c>
      <c r="N113" s="6" t="s">
        <v>138</v>
      </c>
      <c r="O113" s="6" t="s">
        <v>138</v>
      </c>
      <c r="P113" s="6">
        <v>169</v>
      </c>
      <c r="Q113" s="6" t="s">
        <v>138</v>
      </c>
      <c r="R113" s="19" t="s">
        <v>138</v>
      </c>
      <c r="S113" s="8"/>
    </row>
    <row r="114" spans="1:19" ht="22.5" x14ac:dyDescent="0.25">
      <c r="A114" s="158"/>
      <c r="B114" s="163"/>
      <c r="C114" s="6">
        <v>66</v>
      </c>
      <c r="D114" s="6">
        <v>68</v>
      </c>
      <c r="E114" s="49" t="s">
        <v>111</v>
      </c>
      <c r="F114" s="55" t="s">
        <v>125</v>
      </c>
      <c r="G114" s="6" t="s">
        <v>137</v>
      </c>
      <c r="H114" s="6">
        <v>1</v>
      </c>
      <c r="I114" s="6" t="s">
        <v>138</v>
      </c>
      <c r="J114" s="6">
        <v>40.700000000000003</v>
      </c>
      <c r="K114" s="8">
        <v>51</v>
      </c>
      <c r="L114" s="62" t="s">
        <v>138</v>
      </c>
      <c r="M114" s="6" t="s">
        <v>138</v>
      </c>
      <c r="N114" s="6" t="s">
        <v>138</v>
      </c>
      <c r="O114" s="6" t="s">
        <v>138</v>
      </c>
      <c r="P114" s="6">
        <v>85</v>
      </c>
      <c r="Q114" s="6" t="s">
        <v>138</v>
      </c>
      <c r="R114" s="19" t="s">
        <v>138</v>
      </c>
      <c r="S114" s="8"/>
    </row>
    <row r="115" spans="1:19" ht="22.5" x14ac:dyDescent="0.25">
      <c r="A115" s="158"/>
      <c r="B115" s="163"/>
      <c r="C115" s="6">
        <v>58</v>
      </c>
      <c r="D115" s="6">
        <v>69</v>
      </c>
      <c r="E115" s="49" t="s">
        <v>112</v>
      </c>
      <c r="F115" s="55" t="s">
        <v>126</v>
      </c>
      <c r="G115" s="6" t="s">
        <v>137</v>
      </c>
      <c r="H115" s="6">
        <v>1</v>
      </c>
      <c r="I115" s="6" t="s">
        <v>138</v>
      </c>
      <c r="J115" s="6">
        <v>45.8</v>
      </c>
      <c r="K115" s="8">
        <v>50.4</v>
      </c>
      <c r="L115" s="62" t="s">
        <v>138</v>
      </c>
      <c r="M115" s="6" t="s">
        <v>138</v>
      </c>
      <c r="N115" s="6" t="s">
        <v>138</v>
      </c>
      <c r="O115" s="6" t="s">
        <v>138</v>
      </c>
      <c r="P115" s="6">
        <v>77</v>
      </c>
      <c r="Q115" s="6" t="s">
        <v>138</v>
      </c>
      <c r="R115" s="19" t="s">
        <v>138</v>
      </c>
      <c r="S115" s="8"/>
    </row>
    <row r="116" spans="1:19" ht="22.5" x14ac:dyDescent="0.25">
      <c r="A116" s="158"/>
      <c r="B116" s="163"/>
      <c r="C116" s="6">
        <v>76</v>
      </c>
      <c r="D116" s="6">
        <v>71</v>
      </c>
      <c r="E116" s="49" t="s">
        <v>113</v>
      </c>
      <c r="F116" s="55" t="s">
        <v>127</v>
      </c>
      <c r="G116" s="6" t="s">
        <v>137</v>
      </c>
      <c r="H116" s="6">
        <v>1</v>
      </c>
      <c r="I116" s="6" t="s">
        <v>138</v>
      </c>
      <c r="J116" s="6" t="s">
        <v>138</v>
      </c>
      <c r="K116" s="8">
        <v>26</v>
      </c>
      <c r="L116" s="62" t="s">
        <v>138</v>
      </c>
      <c r="M116" s="6" t="s">
        <v>138</v>
      </c>
      <c r="N116" s="6" t="s">
        <v>138</v>
      </c>
      <c r="O116" s="6" t="s">
        <v>138</v>
      </c>
      <c r="P116" s="6">
        <v>48</v>
      </c>
      <c r="Q116" s="6" t="s">
        <v>138</v>
      </c>
      <c r="R116" s="19" t="s">
        <v>138</v>
      </c>
      <c r="S116" s="8"/>
    </row>
    <row r="117" spans="1:19" ht="15.75" thickBot="1" x14ac:dyDescent="0.3">
      <c r="A117" s="158"/>
      <c r="B117" s="163"/>
      <c r="C117" s="170" t="s">
        <v>132</v>
      </c>
      <c r="D117" s="170"/>
      <c r="E117" s="171"/>
      <c r="F117" s="10"/>
      <c r="G117" s="7" t="s">
        <v>138</v>
      </c>
      <c r="H117" s="7" t="s">
        <v>138</v>
      </c>
      <c r="I117" s="27" t="s">
        <v>138</v>
      </c>
      <c r="J117" s="97">
        <f>SUM(J108:J116)</f>
        <v>293.10000000000002</v>
      </c>
      <c r="K117" s="103">
        <f>SUM(K102:K116)</f>
        <v>1187.6000000000001</v>
      </c>
      <c r="L117" s="104" t="s">
        <v>138</v>
      </c>
      <c r="M117" s="105" t="s">
        <v>138</v>
      </c>
      <c r="N117" s="106" t="s">
        <v>138</v>
      </c>
      <c r="O117" s="106" t="s">
        <v>138</v>
      </c>
      <c r="P117" s="97">
        <f>SUM(P102:P116)</f>
        <v>1564</v>
      </c>
      <c r="Q117" s="106" t="s">
        <v>138</v>
      </c>
      <c r="R117" s="97">
        <f>SUM(R103:R116)</f>
        <v>127</v>
      </c>
      <c r="S117" s="11"/>
    </row>
    <row r="118" spans="1:19" x14ac:dyDescent="0.25">
      <c r="A118" s="158"/>
      <c r="B118" s="161" t="s">
        <v>130</v>
      </c>
      <c r="C118" s="12" t="s">
        <v>138</v>
      </c>
      <c r="D118" s="12" t="s">
        <v>138</v>
      </c>
      <c r="E118" s="13" t="s">
        <v>138</v>
      </c>
      <c r="F118" s="12" t="s">
        <v>138</v>
      </c>
      <c r="G118" s="12" t="s">
        <v>138</v>
      </c>
      <c r="H118" s="12" t="s">
        <v>138</v>
      </c>
      <c r="I118" s="12" t="s">
        <v>138</v>
      </c>
      <c r="J118" s="12" t="s">
        <v>138</v>
      </c>
      <c r="K118" s="63" t="s">
        <v>138</v>
      </c>
      <c r="L118" s="16" t="s">
        <v>138</v>
      </c>
      <c r="M118" s="64" t="s">
        <v>138</v>
      </c>
      <c r="N118" s="12" t="s">
        <v>138</v>
      </c>
      <c r="O118" s="12" t="s">
        <v>138</v>
      </c>
      <c r="P118" s="12" t="s">
        <v>138</v>
      </c>
      <c r="Q118" s="12" t="s">
        <v>138</v>
      </c>
      <c r="R118" s="12" t="s">
        <v>138</v>
      </c>
      <c r="S118" s="13"/>
    </row>
    <row r="119" spans="1:19" ht="15" customHeight="1" thickBot="1" x14ac:dyDescent="0.3">
      <c r="A119" s="158"/>
      <c r="B119" s="160"/>
      <c r="C119" s="170" t="s">
        <v>133</v>
      </c>
      <c r="D119" s="170"/>
      <c r="E119" s="129"/>
      <c r="F119" s="10"/>
      <c r="G119" s="7"/>
      <c r="H119" s="6"/>
      <c r="I119" s="6"/>
      <c r="J119" s="6"/>
      <c r="K119" s="17"/>
      <c r="L119" s="10"/>
      <c r="M119" s="34"/>
      <c r="N119" s="6"/>
      <c r="O119" s="6"/>
      <c r="P119" s="6"/>
      <c r="Q119" s="6"/>
      <c r="R119" s="19" t="s">
        <v>138</v>
      </c>
      <c r="S119" s="39"/>
    </row>
    <row r="120" spans="1:19" ht="36" customHeight="1" x14ac:dyDescent="0.25">
      <c r="A120" s="158"/>
      <c r="B120" s="160" t="s">
        <v>131</v>
      </c>
      <c r="C120" s="125" t="s">
        <v>138</v>
      </c>
      <c r="D120" s="125" t="s">
        <v>138</v>
      </c>
      <c r="E120" s="140" t="s">
        <v>138</v>
      </c>
      <c r="F120" s="132" t="s">
        <v>138</v>
      </c>
      <c r="G120" s="125" t="s">
        <v>138</v>
      </c>
      <c r="H120" s="125" t="s">
        <v>138</v>
      </c>
      <c r="I120" s="125" t="s">
        <v>138</v>
      </c>
      <c r="J120" s="125" t="s">
        <v>138</v>
      </c>
      <c r="K120" s="140" t="s">
        <v>138</v>
      </c>
      <c r="L120" s="132" t="s">
        <v>138</v>
      </c>
      <c r="M120" s="125" t="s">
        <v>138</v>
      </c>
      <c r="N120" s="125" t="s">
        <v>138</v>
      </c>
      <c r="O120" s="125" t="s">
        <v>138</v>
      </c>
      <c r="P120" s="125" t="s">
        <v>138</v>
      </c>
      <c r="Q120" s="125" t="s">
        <v>138</v>
      </c>
      <c r="R120" s="125" t="s">
        <v>138</v>
      </c>
      <c r="S120" s="140"/>
    </row>
    <row r="121" spans="1:19" x14ac:dyDescent="0.25">
      <c r="A121" s="158"/>
      <c r="B121" s="160"/>
      <c r="C121" s="126"/>
      <c r="D121" s="126"/>
      <c r="E121" s="141"/>
      <c r="F121" s="133"/>
      <c r="G121" s="126"/>
      <c r="H121" s="126"/>
      <c r="I121" s="126"/>
      <c r="J121" s="126"/>
      <c r="K121" s="141"/>
      <c r="L121" s="133"/>
      <c r="M121" s="126"/>
      <c r="N121" s="126"/>
      <c r="O121" s="126"/>
      <c r="P121" s="126"/>
      <c r="Q121" s="126"/>
      <c r="R121" s="126"/>
      <c r="S121" s="151"/>
    </row>
    <row r="122" spans="1:19" ht="15" customHeight="1" thickBot="1" x14ac:dyDescent="0.3">
      <c r="A122" s="158"/>
      <c r="B122" s="160"/>
      <c r="C122" s="170" t="s">
        <v>134</v>
      </c>
      <c r="D122" s="170"/>
      <c r="E122" s="129"/>
      <c r="F122" s="10"/>
      <c r="G122" s="7" t="s">
        <v>138</v>
      </c>
      <c r="H122" s="7" t="s">
        <v>138</v>
      </c>
      <c r="I122" s="7" t="s">
        <v>138</v>
      </c>
      <c r="J122" s="7" t="s">
        <v>138</v>
      </c>
      <c r="K122" s="95" t="s">
        <v>138</v>
      </c>
      <c r="L122" s="27" t="s">
        <v>138</v>
      </c>
      <c r="M122" s="7" t="s">
        <v>138</v>
      </c>
      <c r="N122" s="7" t="s">
        <v>138</v>
      </c>
      <c r="O122" s="7" t="s">
        <v>138</v>
      </c>
      <c r="P122" s="7" t="s">
        <v>138</v>
      </c>
      <c r="Q122" s="7" t="s">
        <v>138</v>
      </c>
      <c r="R122" s="59" t="s">
        <v>138</v>
      </c>
      <c r="S122" s="11"/>
    </row>
    <row r="123" spans="1:19" x14ac:dyDescent="0.25">
      <c r="A123" s="158"/>
      <c r="B123" s="153" t="s">
        <v>151</v>
      </c>
      <c r="C123" s="46">
        <v>86</v>
      </c>
      <c r="D123" s="46" t="s">
        <v>138</v>
      </c>
      <c r="E123" s="46" t="s">
        <v>138</v>
      </c>
      <c r="F123" s="86" t="s">
        <v>153</v>
      </c>
      <c r="G123" s="46" t="s">
        <v>138</v>
      </c>
      <c r="H123" s="46" t="s">
        <v>138</v>
      </c>
      <c r="I123" s="46" t="s">
        <v>138</v>
      </c>
      <c r="J123" s="46" t="s">
        <v>138</v>
      </c>
      <c r="K123" s="47" t="s">
        <v>138</v>
      </c>
      <c r="L123" s="58" t="s">
        <v>138</v>
      </c>
      <c r="M123" s="46" t="s">
        <v>138</v>
      </c>
      <c r="N123" s="46" t="s">
        <v>138</v>
      </c>
      <c r="O123" s="46" t="s">
        <v>138</v>
      </c>
      <c r="P123" s="46">
        <v>6</v>
      </c>
      <c r="Q123" s="46" t="s">
        <v>138</v>
      </c>
      <c r="R123" s="81" t="s">
        <v>138</v>
      </c>
      <c r="S123" s="47"/>
    </row>
    <row r="124" spans="1:19" x14ac:dyDescent="0.25">
      <c r="A124" s="158"/>
      <c r="B124" s="154"/>
      <c r="C124" s="6">
        <v>90</v>
      </c>
      <c r="D124" s="6" t="s">
        <v>138</v>
      </c>
      <c r="E124" s="6" t="s">
        <v>138</v>
      </c>
      <c r="F124" s="9" t="s">
        <v>153</v>
      </c>
      <c r="G124" s="6" t="s">
        <v>138</v>
      </c>
      <c r="H124" s="6" t="s">
        <v>138</v>
      </c>
      <c r="I124" s="6" t="s">
        <v>138</v>
      </c>
      <c r="J124" s="6" t="s">
        <v>138</v>
      </c>
      <c r="K124" s="8" t="s">
        <v>138</v>
      </c>
      <c r="L124" s="34" t="s">
        <v>138</v>
      </c>
      <c r="M124" s="6" t="s">
        <v>138</v>
      </c>
      <c r="N124" s="6" t="s">
        <v>138</v>
      </c>
      <c r="O124" s="6" t="s">
        <v>138</v>
      </c>
      <c r="P124" s="6">
        <v>63</v>
      </c>
      <c r="Q124" s="6" t="s">
        <v>138</v>
      </c>
      <c r="R124" s="6">
        <v>63</v>
      </c>
      <c r="S124" s="35"/>
    </row>
    <row r="125" spans="1:19" x14ac:dyDescent="0.25">
      <c r="A125" s="158"/>
      <c r="B125" s="155"/>
      <c r="C125" s="30">
        <v>92</v>
      </c>
      <c r="D125" s="6" t="s">
        <v>138</v>
      </c>
      <c r="E125" s="6" t="s">
        <v>138</v>
      </c>
      <c r="F125" s="9" t="s">
        <v>153</v>
      </c>
      <c r="G125" s="6" t="s">
        <v>138</v>
      </c>
      <c r="H125" s="6" t="s">
        <v>138</v>
      </c>
      <c r="I125" s="6" t="s">
        <v>138</v>
      </c>
      <c r="J125" s="6" t="s">
        <v>138</v>
      </c>
      <c r="K125" s="8" t="s">
        <v>138</v>
      </c>
      <c r="L125" s="9" t="s">
        <v>138</v>
      </c>
      <c r="M125" s="6" t="s">
        <v>138</v>
      </c>
      <c r="N125" s="6" t="s">
        <v>138</v>
      </c>
      <c r="O125" s="6" t="s">
        <v>138</v>
      </c>
      <c r="P125" s="6">
        <v>67</v>
      </c>
      <c r="Q125" s="6" t="s">
        <v>138</v>
      </c>
      <c r="R125" s="19" t="s">
        <v>138</v>
      </c>
      <c r="S125" s="36"/>
    </row>
    <row r="126" spans="1:19" ht="15.75" thickBot="1" x14ac:dyDescent="0.3">
      <c r="A126" s="158"/>
      <c r="B126" s="156"/>
      <c r="C126" s="129" t="s">
        <v>154</v>
      </c>
      <c r="D126" s="130"/>
      <c r="E126" s="131"/>
      <c r="F126" s="84"/>
      <c r="G126" s="7" t="s">
        <v>138</v>
      </c>
      <c r="H126" s="7" t="s">
        <v>138</v>
      </c>
      <c r="I126" s="7" t="s">
        <v>138</v>
      </c>
      <c r="J126" s="7" t="s">
        <v>138</v>
      </c>
      <c r="K126" s="7" t="s">
        <v>138</v>
      </c>
      <c r="L126" s="10" t="s">
        <v>138</v>
      </c>
      <c r="M126" s="38" t="s">
        <v>138</v>
      </c>
      <c r="N126" s="7" t="s">
        <v>138</v>
      </c>
      <c r="O126" s="7" t="s">
        <v>138</v>
      </c>
      <c r="P126" s="94">
        <f>SUM(P123:P125)</f>
        <v>136</v>
      </c>
      <c r="Q126" s="7" t="s">
        <v>138</v>
      </c>
      <c r="R126" s="89">
        <f>SUM(R124:R125)</f>
        <v>63</v>
      </c>
      <c r="S126" s="39"/>
    </row>
    <row r="127" spans="1:19" ht="115.5" x14ac:dyDescent="0.25">
      <c r="A127" s="158"/>
      <c r="B127" s="112" t="s">
        <v>135</v>
      </c>
      <c r="C127" s="26"/>
      <c r="D127" s="26"/>
      <c r="E127" s="119"/>
      <c r="F127" s="149"/>
      <c r="G127" s="136" t="s">
        <v>138</v>
      </c>
      <c r="H127" s="136" t="s">
        <v>138</v>
      </c>
      <c r="I127" s="136" t="s">
        <v>138</v>
      </c>
      <c r="J127" s="136" t="s">
        <v>138</v>
      </c>
      <c r="K127" s="138">
        <f>K76+K80+K91+K117</f>
        <v>18865.2</v>
      </c>
      <c r="L127" s="149" t="s">
        <v>138</v>
      </c>
      <c r="M127" s="136" t="s">
        <v>138</v>
      </c>
      <c r="N127" s="136" t="s">
        <v>138</v>
      </c>
      <c r="O127" s="136" t="s">
        <v>138</v>
      </c>
      <c r="P127" s="136" t="s">
        <v>138</v>
      </c>
      <c r="Q127" s="136" t="s">
        <v>138</v>
      </c>
      <c r="R127" s="136" t="s">
        <v>138</v>
      </c>
      <c r="S127" s="151"/>
    </row>
    <row r="128" spans="1:19" ht="15.75" thickBot="1" x14ac:dyDescent="0.3">
      <c r="A128" s="159"/>
      <c r="B128" s="120"/>
      <c r="C128" s="115"/>
      <c r="D128" s="115"/>
      <c r="E128" s="121"/>
      <c r="F128" s="150"/>
      <c r="G128" s="137"/>
      <c r="H128" s="137"/>
      <c r="I128" s="137"/>
      <c r="J128" s="137"/>
      <c r="K128" s="139"/>
      <c r="L128" s="150"/>
      <c r="M128" s="137"/>
      <c r="N128" s="137"/>
      <c r="O128" s="137"/>
      <c r="P128" s="137"/>
      <c r="Q128" s="137"/>
      <c r="R128" s="137"/>
      <c r="S128" s="152"/>
    </row>
    <row r="129" spans="1:19" ht="15" customHeight="1" thickBot="1" x14ac:dyDescent="0.3">
      <c r="A129" s="122" t="s">
        <v>136</v>
      </c>
      <c r="B129" s="123"/>
      <c r="C129" s="123"/>
      <c r="D129" s="123"/>
      <c r="E129" s="124"/>
      <c r="F129" s="85"/>
      <c r="G129" s="7" t="s">
        <v>138</v>
      </c>
      <c r="H129" s="7" t="s">
        <v>138</v>
      </c>
      <c r="I129" s="93">
        <f>I55</f>
        <v>255894</v>
      </c>
      <c r="J129" s="97">
        <f>J117+J91+J80+J76+J55</f>
        <v>14782.7</v>
      </c>
      <c r="K129" s="101">
        <f>K117+K91+K80+K76+K55</f>
        <v>66313.3</v>
      </c>
      <c r="L129" s="102" t="s">
        <v>138</v>
      </c>
      <c r="M129" s="97">
        <f>M55</f>
        <v>13868</v>
      </c>
      <c r="N129" s="97">
        <f>N55</f>
        <v>260776.20100000006</v>
      </c>
      <c r="O129" s="7" t="s">
        <v>138</v>
      </c>
      <c r="P129" s="97">
        <f>P126+P117+P91+P80+P76+P55</f>
        <v>360740</v>
      </c>
      <c r="Q129" s="97">
        <f>Q91+Q76+Q55</f>
        <v>14976</v>
      </c>
      <c r="R129" s="93">
        <f>R55+R76+R80+R117+R126</f>
        <v>50214.5</v>
      </c>
      <c r="S129" s="24"/>
    </row>
    <row r="130" spans="1:19" x14ac:dyDescent="0.2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</row>
    <row r="131" spans="1:19" x14ac:dyDescent="0.2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</row>
    <row r="132" spans="1:19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</row>
    <row r="133" spans="1:19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</row>
    <row r="134" spans="1:19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</row>
    <row r="135" spans="1:19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</row>
    <row r="136" spans="1:19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</row>
    <row r="137" spans="1:19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</row>
    <row r="138" spans="1:19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</row>
    <row r="139" spans="1:19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</row>
    <row r="140" spans="1:19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</row>
    <row r="141" spans="1:19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</row>
    <row r="142" spans="1:19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</row>
    <row r="143" spans="1:19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</row>
  </sheetData>
  <mergeCells count="143">
    <mergeCell ref="A44:E44"/>
    <mergeCell ref="L3:S3"/>
    <mergeCell ref="C55:E55"/>
    <mergeCell ref="C76:E76"/>
    <mergeCell ref="A48:B55"/>
    <mergeCell ref="A56:A94"/>
    <mergeCell ref="N5:P5"/>
    <mergeCell ref="J4:J6"/>
    <mergeCell ref="I4:I6"/>
    <mergeCell ref="H4:H6"/>
    <mergeCell ref="G4:G6"/>
    <mergeCell ref="C83:E83"/>
    <mergeCell ref="C91:E91"/>
    <mergeCell ref="I92:I93"/>
    <mergeCell ref="J92:J93"/>
    <mergeCell ref="K92:K93"/>
    <mergeCell ref="C94:E94"/>
    <mergeCell ref="B56:B76"/>
    <mergeCell ref="B77:B80"/>
    <mergeCell ref="B81:B83"/>
    <mergeCell ref="B84:B91"/>
    <mergeCell ref="B92:B94"/>
    <mergeCell ref="A7:B41"/>
    <mergeCell ref="B1:S2"/>
    <mergeCell ref="N45:S45"/>
    <mergeCell ref="M45:M47"/>
    <mergeCell ref="C45:C47"/>
    <mergeCell ref="D45:D47"/>
    <mergeCell ref="E45:E47"/>
    <mergeCell ref="F45:F47"/>
    <mergeCell ref="F4:F6"/>
    <mergeCell ref="E4:E6"/>
    <mergeCell ref="F3:K3"/>
    <mergeCell ref="L45:L47"/>
    <mergeCell ref="F44:K44"/>
    <mergeCell ref="L44:S44"/>
    <mergeCell ref="A45:B47"/>
    <mergeCell ref="H45:H47"/>
    <mergeCell ref="Q5:R5"/>
    <mergeCell ref="A3:E3"/>
    <mergeCell ref="A4:B6"/>
    <mergeCell ref="N4:S4"/>
    <mergeCell ref="M4:M6"/>
    <mergeCell ref="L4:L6"/>
    <mergeCell ref="K4:K6"/>
    <mergeCell ref="D4:D6"/>
    <mergeCell ref="C4:C6"/>
    <mergeCell ref="N46:P46"/>
    <mergeCell ref="Q46:R46"/>
    <mergeCell ref="G45:G47"/>
    <mergeCell ref="C117:E117"/>
    <mergeCell ref="C119:E119"/>
    <mergeCell ref="C122:E122"/>
    <mergeCell ref="Q81:Q82"/>
    <mergeCell ref="N99:S99"/>
    <mergeCell ref="N100:P100"/>
    <mergeCell ref="I45:I47"/>
    <mergeCell ref="J45:J47"/>
    <mergeCell ref="K45:K47"/>
    <mergeCell ref="M99:M101"/>
    <mergeCell ref="H99:H101"/>
    <mergeCell ref="I99:I101"/>
    <mergeCell ref="J99:J101"/>
    <mergeCell ref="K99:K101"/>
    <mergeCell ref="L99:L101"/>
    <mergeCell ref="H92:H93"/>
    <mergeCell ref="F98:K98"/>
    <mergeCell ref="R120:R121"/>
    <mergeCell ref="S120:S121"/>
    <mergeCell ref="B123:B126"/>
    <mergeCell ref="S92:S93"/>
    <mergeCell ref="A102:A128"/>
    <mergeCell ref="F127:F128"/>
    <mergeCell ref="C120:C121"/>
    <mergeCell ref="D120:D121"/>
    <mergeCell ref="E120:E121"/>
    <mergeCell ref="F120:F121"/>
    <mergeCell ref="B120:B122"/>
    <mergeCell ref="B118:B119"/>
    <mergeCell ref="B102:B117"/>
    <mergeCell ref="L98:S98"/>
    <mergeCell ref="A99:B101"/>
    <mergeCell ref="C99:C101"/>
    <mergeCell ref="D99:D101"/>
    <mergeCell ref="E99:E101"/>
    <mergeCell ref="G120:G121"/>
    <mergeCell ref="G127:G128"/>
    <mergeCell ref="H127:H128"/>
    <mergeCell ref="S81:S82"/>
    <mergeCell ref="L92:L93"/>
    <mergeCell ref="M92:M93"/>
    <mergeCell ref="N92:N93"/>
    <mergeCell ref="P92:P93"/>
    <mergeCell ref="Q92:Q93"/>
    <mergeCell ref="C126:E126"/>
    <mergeCell ref="L127:L128"/>
    <mergeCell ref="M127:M128"/>
    <mergeCell ref="N127:N128"/>
    <mergeCell ref="P127:P128"/>
    <mergeCell ref="R127:R128"/>
    <mergeCell ref="S127:S128"/>
    <mergeCell ref="C81:C82"/>
    <mergeCell ref="D81:D82"/>
    <mergeCell ref="E81:E82"/>
    <mergeCell ref="F81:F82"/>
    <mergeCell ref="M81:M82"/>
    <mergeCell ref="Q127:Q128"/>
    <mergeCell ref="R92:R93"/>
    <mergeCell ref="G81:G82"/>
    <mergeCell ref="H81:H82"/>
    <mergeCell ref="I81:I82"/>
    <mergeCell ref="O81:O82"/>
    <mergeCell ref="O92:O93"/>
    <mergeCell ref="O120:O121"/>
    <mergeCell ref="N120:N121"/>
    <mergeCell ref="L81:L82"/>
    <mergeCell ref="Q100:R100"/>
    <mergeCell ref="Q120:Q121"/>
    <mergeCell ref="P120:P121"/>
    <mergeCell ref="R81:R82"/>
    <mergeCell ref="P32:P33"/>
    <mergeCell ref="C80:E80"/>
    <mergeCell ref="L120:L121"/>
    <mergeCell ref="M120:M121"/>
    <mergeCell ref="G99:G101"/>
    <mergeCell ref="I127:I128"/>
    <mergeCell ref="J127:J128"/>
    <mergeCell ref="K127:K128"/>
    <mergeCell ref="O127:O128"/>
    <mergeCell ref="N81:N82"/>
    <mergeCell ref="K120:K121"/>
    <mergeCell ref="E92:E93"/>
    <mergeCell ref="F92:F93"/>
    <mergeCell ref="G92:G93"/>
    <mergeCell ref="H120:H121"/>
    <mergeCell ref="I120:I121"/>
    <mergeCell ref="J120:J121"/>
    <mergeCell ref="F99:F101"/>
    <mergeCell ref="K81:K82"/>
    <mergeCell ref="C92:C93"/>
    <mergeCell ref="D92:D93"/>
    <mergeCell ref="J81:J82"/>
    <mergeCell ref="P81:P8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3" orientation="landscape" r:id="rId1"/>
  <rowBreaks count="2" manualBreakCount="2">
    <brk id="43" max="18" man="1"/>
    <brk id="82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Melkosoft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FuckYouBill</dc:creator>
  <cp:lastModifiedBy>USER</cp:lastModifiedBy>
  <cp:lastPrinted>2012-03-20T09:45:51Z</cp:lastPrinted>
  <dcterms:created xsi:type="dcterms:W3CDTF">2007-01-13T08:23:23Z</dcterms:created>
  <dcterms:modified xsi:type="dcterms:W3CDTF">2023-09-15T13:14:20Z</dcterms:modified>
</cp:coreProperties>
</file>