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045"/>
  </bookViews>
  <sheets>
    <sheet name="Лист1" sheetId="1" r:id="rId1"/>
    <sheet name="Лист2" sheetId="2" r:id="rId2"/>
    <sheet name="Лист3" sheetId="3" r:id="rId3"/>
  </sheets>
  <definedNames>
    <definedName name="Print_Area" localSheetId="0">Лист1!$A$1:$S$95</definedName>
  </definedNames>
  <calcPr calcId="144525"/>
</workbook>
</file>

<file path=xl/calcChain.xml><?xml version="1.0" encoding="utf-8"?>
<calcChain xmlns="http://schemas.openxmlformats.org/spreadsheetml/2006/main">
  <c r="R42" i="1" l="1"/>
  <c r="R93" i="1"/>
  <c r="P93" i="1"/>
  <c r="I15" i="1" l="1"/>
  <c r="M15" i="1" s="1"/>
  <c r="N15" i="1" l="1"/>
  <c r="P43" i="1"/>
  <c r="Q17" i="1" l="1"/>
  <c r="Q94" i="1" s="1"/>
  <c r="J47" i="1"/>
  <c r="P61" i="1"/>
  <c r="R63" i="1"/>
  <c r="P47" i="1" l="1"/>
  <c r="Q43" i="1" l="1"/>
  <c r="Q95" i="1" s="1"/>
  <c r="R61" i="1" l="1"/>
  <c r="K61" i="1"/>
  <c r="N43" i="1"/>
  <c r="N47" i="1"/>
  <c r="R45" i="1"/>
  <c r="P45" i="1"/>
  <c r="N45" i="1"/>
  <c r="K42" i="1"/>
  <c r="K45" i="1"/>
  <c r="J45" i="1"/>
  <c r="K17" i="1"/>
  <c r="R17" i="1"/>
  <c r="P17" i="1"/>
  <c r="J17" i="1"/>
  <c r="J95" i="1" s="1"/>
  <c r="I8" i="1" l="1"/>
  <c r="I9" i="1"/>
  <c r="I7" i="1"/>
  <c r="I11" i="1"/>
  <c r="I14" i="1" l="1"/>
  <c r="I13" i="1"/>
  <c r="N13" i="1" s="1"/>
  <c r="I12" i="1"/>
  <c r="N12" i="1" s="1"/>
  <c r="N11" i="1"/>
  <c r="I17" i="1" l="1"/>
  <c r="I95" i="1" s="1"/>
  <c r="N7" i="1"/>
  <c r="M7" i="1" l="1"/>
  <c r="P63" i="1" l="1"/>
  <c r="P94" i="1" s="1"/>
  <c r="P95" i="1" s="1"/>
  <c r="K47" i="1"/>
  <c r="R47" i="1"/>
  <c r="J43" i="1"/>
  <c r="N14" i="1"/>
  <c r="M12" i="1"/>
  <c r="M13" i="1"/>
  <c r="M14" i="1"/>
  <c r="R95" i="1" l="1"/>
  <c r="R94" i="1"/>
  <c r="K95" i="1"/>
  <c r="K94" i="1"/>
  <c r="N17" i="1"/>
  <c r="N95" i="1" s="1"/>
  <c r="M17" i="1"/>
  <c r="M95" i="1" s="1"/>
</calcChain>
</file>

<file path=xl/sharedStrings.xml><?xml version="1.0" encoding="utf-8"?>
<sst xmlns="http://schemas.openxmlformats.org/spreadsheetml/2006/main" count="942" uniqueCount="84">
  <si>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</si>
  <si>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</si>
  <si>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</si>
  <si>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</si>
  <si>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</si>
  <si>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Фактическое использование зданий и сооружений,объектов (элементов) комплексного благоустройства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</si>
  <si>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</si>
  <si>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</si>
  <si>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</si>
  <si>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</si>
  <si>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</si>
  <si>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Характеристики фактического использования участков тер-ритории и расположенных на них объектов</t>
  </si>
  <si>
    <t>Удельный показатель земельный доли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</si>
  <si>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</si>
  <si>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</si>
  <si>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</si>
  <si>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</si>
  <si>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</si>
  <si>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</si>
  <si>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</si>
  <si>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СЗЗ, границы памятников истории, охраняемых ландшафтов и пр.</t>
  </si>
  <si>
    <t>Остальные обременения</t>
  </si>
  <si>
    <t>Характеристики расчетного обоснования размеров участков территории</t>
  </si>
  <si>
    <t>Многоквартирный жилой дом</t>
  </si>
  <si>
    <t>Участки жилых зданий</t>
  </si>
  <si>
    <t>ИТОГО участки жилых зданий</t>
  </si>
  <si>
    <t>Административное здание</t>
  </si>
  <si>
    <t>Участки административных зданий, учреждений по обслуживанию населения</t>
  </si>
  <si>
    <t>ИТОГО участки административных зданий, учреждений по обслуживанию населения</t>
  </si>
  <si>
    <t>Участки учреждений здравоохранения</t>
  </si>
  <si>
    <t>ИТОГО участки учреждений здравоохранения</t>
  </si>
  <si>
    <t>Участки образовательных учреждений</t>
  </si>
  <si>
    <t>ИТОГО участки образовательных учреждений</t>
  </si>
  <si>
    <t>Прочие участки нежилых зданий, сооружений, объектов (элементов) комплексного благоустройства</t>
  </si>
  <si>
    <t>ИТОГО участки объектов инженерной инфраструктуры</t>
  </si>
  <si>
    <t>ИТОГО прочие участки нежилых зданий, сооружений, объектов (элементов) комплексного благоустройства</t>
  </si>
  <si>
    <t>ВСЕГО ПО КВАРТАЛУ</t>
  </si>
  <si>
    <t>─</t>
  </si>
  <si>
    <t>ИТОГО участков под городское благоустройство, скверы, проезды</t>
  </si>
  <si>
    <t>Прочие участки нежилых зданий, сооружений объектов (элементов) комплексного благоустройства</t>
  </si>
  <si>
    <t>-</t>
  </si>
  <si>
    <t>Sзу по пред. нормат (инвентар.)</t>
  </si>
  <si>
    <t>ул. Шевченко, д. 91Г</t>
  </si>
  <si>
    <t>ул. Шевченко, д. 93</t>
  </si>
  <si>
    <t>ул. Шевченко, д. 93В</t>
  </si>
  <si>
    <t>ул. Шевченко, д. 93Г</t>
  </si>
  <si>
    <t>ул. Шевченко, д. 93А</t>
  </si>
  <si>
    <t>ул. Шевченко, д. 93Б</t>
  </si>
  <si>
    <t>ул. Шевченко, д. 93Д</t>
  </si>
  <si>
    <t>ул. Шевченко, д. 91Б</t>
  </si>
  <si>
    <t>ул. Шевченко, д.91А</t>
  </si>
  <si>
    <t>ул. Шевченко, д. 93ст2</t>
  </si>
  <si>
    <t>ул. Шевченко</t>
  </si>
  <si>
    <t>Смоленская академия профессионального образования</t>
  </si>
  <si>
    <t>ул. Шевченко, д.91В</t>
  </si>
  <si>
    <t>Магазин</t>
  </si>
  <si>
    <t>Проектируемая амбулатория</t>
  </si>
  <si>
    <t>КНС</t>
  </si>
  <si>
    <t>Трансформаторная подстанция № 1054</t>
  </si>
  <si>
    <t xml:space="preserve">Трансформаторная подстанция </t>
  </si>
  <si>
    <t>Площадка для занятий спортом</t>
  </si>
  <si>
    <t>ул Шевченко, д. 91</t>
  </si>
  <si>
    <t>Проектируемый объект социального назначения</t>
  </si>
  <si>
    <t>Проектируемое здание автосервиса</t>
  </si>
  <si>
    <t>Автосервис</t>
  </si>
  <si>
    <t>Автозаправка</t>
  </si>
  <si>
    <t>ул. Шевченко, в районе домов №93 и №93Б</t>
  </si>
  <si>
    <t>ул. Шевченко, в районе д. 93</t>
  </si>
  <si>
    <t>ул. Шевченко, рядом с д. 91В</t>
  </si>
  <si>
    <t>Характеристика фактического использования и расчетного обоснования размеров участков территории квартала по границе территориальной зоны Ж3 в районе пересечения улицы 2-й Верхний Волок и улицы Шевченко</t>
  </si>
  <si>
    <t>Объект электроэнергетики</t>
  </si>
  <si>
    <t>Проектируемый объект общественно-делового значения</t>
  </si>
  <si>
    <t>Под стоянки транспорта общего пользования</t>
  </si>
  <si>
    <t>Территория стадиона</t>
  </si>
  <si>
    <t>ИТОГО участки под объекты, обслуживающих автотраспорт</t>
  </si>
  <si>
    <t>ул. Шевченко, д.91</t>
  </si>
  <si>
    <t>на пересеч. ул. Шевченко и 2-ой Верхний Волок</t>
  </si>
  <si>
    <t>ул.2-ой Верхний Волок</t>
  </si>
  <si>
    <t>ул. 2-ой Верхний Волок, д.35</t>
  </si>
  <si>
    <t>ул. 2-ой Верхний Волок</t>
  </si>
  <si>
    <t>ул. 2-ой Верхний Волок, д.29</t>
  </si>
  <si>
    <t>ул. 2-ой Верхний Волок, д. 35Б</t>
  </si>
  <si>
    <t>Проектируемый многоквартирный жилой дом</t>
  </si>
  <si>
    <t>ул. Шевченко, в районе д.93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</si>
</sst>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1" fontId="3" fillId="0" borderId="35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" fontId="1" fillId="0" borderId="25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textRotation="90"/>
    </xf>
    <xf numFmtId="3" fontId="1" fillId="0" borderId="0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 wrapText="1"/>
    </xf>
    <xf numFmtId="1" fontId="3" fillId="0" borderId="32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1" fontId="1" fillId="0" borderId="20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1" fontId="1" fillId="0" borderId="49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1" fontId="1" fillId="0" borderId="20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47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textRotation="90"/>
    </xf>
    <xf numFmtId="0" fontId="2" fillId="0" borderId="28" xfId="0" applyFont="1" applyBorder="1" applyAlignment="1">
      <alignment horizontal="center" vertical="center" textRotation="90"/>
    </xf>
    <xf numFmtId="0" fontId="2" fillId="0" borderId="48" xfId="0" applyFont="1" applyBorder="1" applyAlignment="1">
      <alignment horizontal="center" vertical="center" textRotation="90"/>
    </xf>
    <xf numFmtId="0" fontId="2" fillId="0" borderId="46" xfId="0" applyFont="1" applyBorder="1" applyAlignment="1">
      <alignment horizontal="center" vertical="center" textRotation="90"/>
    </xf>
    <xf numFmtId="0" fontId="2" fillId="0" borderId="58" xfId="0" applyFont="1" applyBorder="1" applyAlignment="1">
      <alignment horizontal="center" vertical="center" textRotation="90"/>
    </xf>
    <xf numFmtId="0" fontId="2" fillId="0" borderId="22" xfId="0" applyFont="1" applyBorder="1" applyAlignment="1">
      <alignment horizontal="center" vertical="center" textRotation="90"/>
    </xf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46" xfId="0" applyFont="1" applyBorder="1" applyAlignment="1">
      <alignment horizontal="center" vertical="center" textRotation="90" wrapText="1"/>
    </xf>
    <xf numFmtId="0" fontId="2" fillId="0" borderId="50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textRotation="90"/>
    </xf>
    <xf numFmtId="0" fontId="2" fillId="0" borderId="47" xfId="0" applyFont="1" applyBorder="1" applyAlignment="1">
      <alignment horizontal="center" vertical="center" textRotation="90"/>
    </xf>
    <xf numFmtId="0" fontId="2" fillId="0" borderId="45" xfId="0" applyFont="1" applyBorder="1" applyAlignment="1">
      <alignment horizontal="center" vertical="center" textRotation="90"/>
    </xf>
    <xf numFmtId="1" fontId="3" fillId="0" borderId="7" xfId="0" applyNumberFormat="1" applyFont="1" applyBorder="1" applyAlignment="1">
      <alignment horizontal="center" vertical="center"/>
    </xf>
    <xf numFmtId="1" fontId="3" fillId="0" borderId="5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8"/>
  <sheetViews>
    <sheetView tabSelected="1" view="pageBreakPreview" topLeftCell="A19" zoomScale="130" zoomScaleNormal="73" zoomScaleSheetLayoutView="130" workbookViewId="0">
      <selection activeCell="R34" sqref="R34"/>
    </sheetView>
  </sheetViews>
  <sheetFormatPr defaultColWidth="9.140625" defaultRowHeight="11.25" x14ac:dyDescent="0.25"/>
  <cols>
    <col min="1" max="1" width="3.5703125" style="72" customWidth="1"/>
    <col min="2" max="2" width="10.85546875" style="72" customWidth="1"/>
    <col min="3" max="4" width="7.28515625" style="72" customWidth="1"/>
    <col min="5" max="5" width="20.5703125" style="72" customWidth="1"/>
    <col min="6" max="6" width="26.42578125" style="72" customWidth="1"/>
    <col min="7" max="7" width="9.28515625" style="72" customWidth="1"/>
    <col min="8" max="11" width="9.140625" style="72"/>
    <col min="12" max="12" width="9.140625" style="78"/>
    <col min="13" max="13" width="9.140625" style="76"/>
    <col min="14" max="15" width="11.42578125" style="76" customWidth="1"/>
    <col min="16" max="16" width="9.7109375" style="72" customWidth="1"/>
    <col min="17" max="18" width="9.140625" style="72"/>
    <col min="19" max="19" width="9.85546875" style="72" customWidth="1"/>
    <col min="20" max="20" width="19.42578125" style="72" customWidth="1"/>
    <col min="21" max="16384" width="9.140625" style="72"/>
  </cols>
  <sheetData>
    <row r="1" spans="1:23" s="43" customFormat="1" ht="14.45" customHeight="1" x14ac:dyDescent="0.25">
      <c r="A1" s="205" t="s">
        <v>69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</row>
    <row r="2" spans="1:23" s="43" customFormat="1" ht="15.6" customHeight="1" thickBot="1" x14ac:dyDescent="0.3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3" ht="36.75" customHeight="1" x14ac:dyDescent="0.25">
      <c r="A3" s="201" t="s">
        <v>4</v>
      </c>
      <c r="B3" s="202"/>
      <c r="C3" s="202"/>
      <c r="D3" s="202"/>
      <c r="E3" s="204"/>
      <c r="F3" s="201" t="s">
        <v>11</v>
      </c>
      <c r="G3" s="202"/>
      <c r="H3" s="202"/>
      <c r="I3" s="202"/>
      <c r="J3" s="202"/>
      <c r="K3" s="203"/>
      <c r="L3" s="185" t="s">
        <v>22</v>
      </c>
      <c r="M3" s="186"/>
      <c r="N3" s="186"/>
      <c r="O3" s="186"/>
      <c r="P3" s="186"/>
      <c r="Q3" s="186"/>
      <c r="R3" s="186"/>
      <c r="S3" s="187"/>
      <c r="T3" s="71"/>
      <c r="U3" s="71"/>
      <c r="V3" s="71"/>
      <c r="W3" s="71"/>
    </row>
    <row r="4" spans="1:23" ht="21.75" customHeight="1" x14ac:dyDescent="0.25">
      <c r="A4" s="194" t="s">
        <v>0</v>
      </c>
      <c r="B4" s="143"/>
      <c r="C4" s="143" t="s">
        <v>1</v>
      </c>
      <c r="D4" s="143" t="s">
        <v>2</v>
      </c>
      <c r="E4" s="199" t="s">
        <v>3</v>
      </c>
      <c r="F4" s="194" t="s">
        <v>5</v>
      </c>
      <c r="G4" s="143" t="s">
        <v>6</v>
      </c>
      <c r="H4" s="143" t="s">
        <v>7</v>
      </c>
      <c r="I4" s="143" t="s">
        <v>8</v>
      </c>
      <c r="J4" s="143" t="s">
        <v>9</v>
      </c>
      <c r="K4" s="145" t="s">
        <v>10</v>
      </c>
      <c r="L4" s="155" t="s">
        <v>12</v>
      </c>
      <c r="M4" s="157" t="s">
        <v>13</v>
      </c>
      <c r="N4" s="143" t="s">
        <v>14</v>
      </c>
      <c r="O4" s="143"/>
      <c r="P4" s="143"/>
      <c r="Q4" s="143"/>
      <c r="R4" s="143"/>
      <c r="S4" s="145"/>
      <c r="T4" s="70"/>
      <c r="U4" s="70"/>
      <c r="V4" s="1"/>
      <c r="W4" s="71"/>
    </row>
    <row r="5" spans="1:23" ht="30.75" customHeight="1" x14ac:dyDescent="0.25">
      <c r="A5" s="194"/>
      <c r="B5" s="143"/>
      <c r="C5" s="143"/>
      <c r="D5" s="143"/>
      <c r="E5" s="199"/>
      <c r="F5" s="194"/>
      <c r="G5" s="143"/>
      <c r="H5" s="143"/>
      <c r="I5" s="143"/>
      <c r="J5" s="143"/>
      <c r="K5" s="145"/>
      <c r="L5" s="155"/>
      <c r="M5" s="157"/>
      <c r="N5" s="143" t="s">
        <v>15</v>
      </c>
      <c r="O5" s="143"/>
      <c r="P5" s="143"/>
      <c r="Q5" s="143" t="s">
        <v>18</v>
      </c>
      <c r="R5" s="143"/>
      <c r="S5" s="65"/>
      <c r="T5" s="70"/>
      <c r="U5" s="70"/>
      <c r="V5" s="1"/>
      <c r="W5" s="71"/>
    </row>
    <row r="6" spans="1:23" ht="86.25" customHeight="1" thickBot="1" x14ac:dyDescent="0.3">
      <c r="A6" s="195"/>
      <c r="B6" s="144"/>
      <c r="C6" s="144"/>
      <c r="D6" s="144"/>
      <c r="E6" s="200"/>
      <c r="F6" s="195"/>
      <c r="G6" s="144"/>
      <c r="H6" s="144"/>
      <c r="I6" s="144"/>
      <c r="J6" s="144"/>
      <c r="K6" s="146"/>
      <c r="L6" s="156"/>
      <c r="M6" s="158"/>
      <c r="N6" s="67" t="s">
        <v>16</v>
      </c>
      <c r="O6" s="83" t="s">
        <v>41</v>
      </c>
      <c r="P6" s="64" t="s">
        <v>17</v>
      </c>
      <c r="Q6" s="64" t="s">
        <v>19</v>
      </c>
      <c r="R6" s="64" t="s">
        <v>20</v>
      </c>
      <c r="S6" s="66" t="s">
        <v>21</v>
      </c>
      <c r="T6" s="70"/>
      <c r="U6" s="70"/>
      <c r="V6" s="1"/>
      <c r="W6" s="71"/>
    </row>
    <row r="7" spans="1:23" x14ac:dyDescent="0.25">
      <c r="A7" s="188" t="s">
        <v>24</v>
      </c>
      <c r="B7" s="189"/>
      <c r="C7" s="51">
        <v>4</v>
      </c>
      <c r="D7" s="23">
        <v>2</v>
      </c>
      <c r="E7" s="28" t="s">
        <v>47</v>
      </c>
      <c r="F7" s="59" t="s">
        <v>23</v>
      </c>
      <c r="G7" s="51">
        <v>1984</v>
      </c>
      <c r="H7" s="51">
        <v>5</v>
      </c>
      <c r="I7" s="51">
        <f>3381.71-J7</f>
        <v>2729.11</v>
      </c>
      <c r="J7" s="51">
        <v>652.6</v>
      </c>
      <c r="K7" s="57">
        <v>1180</v>
      </c>
      <c r="L7" s="20">
        <v>1.36</v>
      </c>
      <c r="M7" s="58">
        <f>I7/$W$8</f>
        <v>136.4555</v>
      </c>
      <c r="N7" s="40">
        <f>I7/L7</f>
        <v>2006.6985294117646</v>
      </c>
      <c r="O7" s="93" t="s">
        <v>40</v>
      </c>
      <c r="P7" s="23">
        <v>7613</v>
      </c>
      <c r="Q7" s="53" t="s">
        <v>37</v>
      </c>
      <c r="R7" s="28">
        <v>7613</v>
      </c>
      <c r="S7" s="54" t="s">
        <v>37</v>
      </c>
      <c r="T7" s="70"/>
      <c r="U7" s="70"/>
      <c r="V7" s="1"/>
      <c r="W7" s="71"/>
    </row>
    <row r="8" spans="1:23" x14ac:dyDescent="0.25">
      <c r="A8" s="190"/>
      <c r="B8" s="191"/>
      <c r="C8" s="53">
        <v>6</v>
      </c>
      <c r="D8" s="62">
        <v>3</v>
      </c>
      <c r="E8" s="28" t="s">
        <v>43</v>
      </c>
      <c r="F8" s="60" t="s">
        <v>23</v>
      </c>
      <c r="G8" s="53">
        <v>1979</v>
      </c>
      <c r="H8" s="53">
        <v>5</v>
      </c>
      <c r="I8" s="87">
        <f>4676.4-J8</f>
        <v>2643.8099999999995</v>
      </c>
      <c r="J8" s="53">
        <v>2032.59</v>
      </c>
      <c r="K8" s="55">
        <v>1026</v>
      </c>
      <c r="L8" s="20">
        <v>1.36</v>
      </c>
      <c r="M8" s="58">
        <v>132.19049999999999</v>
      </c>
      <c r="N8" s="40">
        <v>1943.97794117647</v>
      </c>
      <c r="O8" s="93" t="s">
        <v>40</v>
      </c>
      <c r="P8" s="53">
        <v>4574</v>
      </c>
      <c r="Q8" s="53" t="s">
        <v>37</v>
      </c>
      <c r="R8" s="7">
        <v>4574</v>
      </c>
      <c r="S8" s="55" t="s">
        <v>37</v>
      </c>
      <c r="T8" s="1"/>
      <c r="U8" s="1"/>
      <c r="V8" s="1"/>
      <c r="W8" s="71">
        <v>20</v>
      </c>
    </row>
    <row r="9" spans="1:23" x14ac:dyDescent="0.25">
      <c r="A9" s="190"/>
      <c r="B9" s="191"/>
      <c r="C9" s="53">
        <v>10</v>
      </c>
      <c r="D9" s="62">
        <v>4</v>
      </c>
      <c r="E9" s="28" t="s">
        <v>48</v>
      </c>
      <c r="F9" s="60" t="s">
        <v>23</v>
      </c>
      <c r="G9" s="53">
        <v>1988</v>
      </c>
      <c r="H9" s="82">
        <v>5</v>
      </c>
      <c r="I9" s="87">
        <f>2514-J9</f>
        <v>1780.2</v>
      </c>
      <c r="J9" s="82">
        <v>733.8</v>
      </c>
      <c r="K9" s="55">
        <v>844</v>
      </c>
      <c r="L9" s="20">
        <v>1.32</v>
      </c>
      <c r="M9" s="58">
        <v>89</v>
      </c>
      <c r="N9" s="40">
        <v>1348.4848484848485</v>
      </c>
      <c r="O9" s="93" t="s">
        <v>40</v>
      </c>
      <c r="P9" s="53">
        <v>5075</v>
      </c>
      <c r="Q9" s="53" t="s">
        <v>37</v>
      </c>
      <c r="R9" s="7">
        <v>5075</v>
      </c>
      <c r="S9" s="55" t="s">
        <v>37</v>
      </c>
      <c r="T9" s="1"/>
      <c r="U9" s="1"/>
      <c r="V9" s="1"/>
      <c r="W9" s="71"/>
    </row>
    <row r="10" spans="1:23" x14ac:dyDescent="0.25">
      <c r="A10" s="190"/>
      <c r="B10" s="191"/>
      <c r="C10" s="82">
        <v>11</v>
      </c>
      <c r="D10" s="62">
        <v>5</v>
      </c>
      <c r="E10" s="28" t="s">
        <v>42</v>
      </c>
      <c r="F10" s="60" t="s">
        <v>23</v>
      </c>
      <c r="G10" s="53">
        <v>2009</v>
      </c>
      <c r="H10" s="53">
        <v>5</v>
      </c>
      <c r="I10" s="82">
        <v>2290.7999999999997</v>
      </c>
      <c r="J10" s="82">
        <v>367.3</v>
      </c>
      <c r="K10" s="55">
        <v>650</v>
      </c>
      <c r="L10" s="20">
        <v>1.31</v>
      </c>
      <c r="M10" s="58">
        <v>114.53999999999999</v>
      </c>
      <c r="N10" s="40">
        <v>1748.7022900763357</v>
      </c>
      <c r="O10" s="93" t="s">
        <v>40</v>
      </c>
      <c r="P10" s="53">
        <v>3329</v>
      </c>
      <c r="Q10" s="53">
        <v>627</v>
      </c>
      <c r="R10" s="53">
        <v>3329</v>
      </c>
      <c r="S10" s="55" t="s">
        <v>37</v>
      </c>
      <c r="T10" s="1"/>
      <c r="U10" s="1"/>
      <c r="V10" s="1"/>
      <c r="W10" s="71"/>
    </row>
    <row r="11" spans="1:23" x14ac:dyDescent="0.25">
      <c r="A11" s="190"/>
      <c r="B11" s="191"/>
      <c r="C11" s="82">
        <v>16</v>
      </c>
      <c r="D11" s="62">
        <v>10</v>
      </c>
      <c r="E11" s="28" t="s">
        <v>44</v>
      </c>
      <c r="F11" s="60" t="s">
        <v>23</v>
      </c>
      <c r="G11" s="53">
        <v>1986</v>
      </c>
      <c r="H11" s="53">
        <v>5</v>
      </c>
      <c r="I11" s="82">
        <f>3398.7-J11</f>
        <v>2923.24</v>
      </c>
      <c r="J11" s="82">
        <v>475.46</v>
      </c>
      <c r="K11" s="55">
        <v>1175</v>
      </c>
      <c r="L11" s="20">
        <v>1.32</v>
      </c>
      <c r="M11" s="58">
        <v>715</v>
      </c>
      <c r="N11" s="84">
        <f t="shared" ref="N11:N13" si="0">I11/L11</f>
        <v>2214.5757575757575</v>
      </c>
      <c r="O11" s="93" t="s">
        <v>40</v>
      </c>
      <c r="P11" s="53">
        <v>4983</v>
      </c>
      <c r="Q11" s="53">
        <v>403</v>
      </c>
      <c r="R11" s="53">
        <v>4983</v>
      </c>
      <c r="S11" s="55" t="s">
        <v>37</v>
      </c>
      <c r="T11" s="1"/>
      <c r="U11" s="1"/>
      <c r="V11" s="1"/>
      <c r="W11" s="71"/>
    </row>
    <row r="12" spans="1:23" ht="21.75" customHeight="1" x14ac:dyDescent="0.25">
      <c r="A12" s="190"/>
      <c r="B12" s="191"/>
      <c r="C12" s="82">
        <v>17</v>
      </c>
      <c r="D12" s="62">
        <v>11</v>
      </c>
      <c r="E12" s="28" t="s">
        <v>45</v>
      </c>
      <c r="F12" s="60" t="s">
        <v>23</v>
      </c>
      <c r="G12" s="53">
        <v>1990</v>
      </c>
      <c r="H12" s="82">
        <v>5</v>
      </c>
      <c r="I12" s="82">
        <f>3016.6-J12</f>
        <v>2687.23</v>
      </c>
      <c r="J12" s="82">
        <v>329.37</v>
      </c>
      <c r="K12" s="55">
        <v>832</v>
      </c>
      <c r="L12" s="20">
        <v>1.32</v>
      </c>
      <c r="M12" s="58">
        <f t="shared" ref="M12:M14" si="1">I12/$W$8</f>
        <v>134.36150000000001</v>
      </c>
      <c r="N12" s="84">
        <f>I12/L12</f>
        <v>2035.780303030303</v>
      </c>
      <c r="O12" s="40" t="s">
        <v>40</v>
      </c>
      <c r="P12" s="53">
        <v>3086</v>
      </c>
      <c r="Q12" s="53">
        <v>329</v>
      </c>
      <c r="R12" s="7">
        <v>3086</v>
      </c>
      <c r="S12" s="55" t="s">
        <v>37</v>
      </c>
      <c r="T12" s="1"/>
      <c r="U12" s="1"/>
      <c r="V12" s="1"/>
      <c r="W12" s="71"/>
    </row>
    <row r="13" spans="1:23" x14ac:dyDescent="0.25">
      <c r="A13" s="190"/>
      <c r="B13" s="191"/>
      <c r="C13" s="82">
        <v>18</v>
      </c>
      <c r="D13" s="62">
        <v>12</v>
      </c>
      <c r="E13" s="28" t="s">
        <v>46</v>
      </c>
      <c r="F13" s="85" t="s">
        <v>23</v>
      </c>
      <c r="G13" s="86">
        <v>1985</v>
      </c>
      <c r="H13" s="82">
        <v>5</v>
      </c>
      <c r="I13" s="82">
        <f>2806.4-J13</f>
        <v>2498.13</v>
      </c>
      <c r="J13" s="82">
        <v>308.27</v>
      </c>
      <c r="K13" s="55">
        <v>832</v>
      </c>
      <c r="L13" s="53">
        <v>1.32</v>
      </c>
      <c r="M13" s="58">
        <f t="shared" si="1"/>
        <v>124.90650000000001</v>
      </c>
      <c r="N13" s="84">
        <f t="shared" si="0"/>
        <v>1892.5227272727273</v>
      </c>
      <c r="O13" s="93" t="s">
        <v>40</v>
      </c>
      <c r="P13" s="53">
        <v>3589</v>
      </c>
      <c r="Q13" s="53" t="s">
        <v>37</v>
      </c>
      <c r="R13" s="7">
        <v>3589</v>
      </c>
      <c r="S13" s="55" t="s">
        <v>37</v>
      </c>
      <c r="T13" s="1"/>
      <c r="U13" s="1"/>
      <c r="V13" s="1"/>
      <c r="W13" s="71"/>
    </row>
    <row r="14" spans="1:23" x14ac:dyDescent="0.25">
      <c r="A14" s="190"/>
      <c r="B14" s="191"/>
      <c r="C14" s="82">
        <v>32</v>
      </c>
      <c r="D14" s="62">
        <v>14</v>
      </c>
      <c r="E14" s="28" t="s">
        <v>49</v>
      </c>
      <c r="F14" s="60" t="s">
        <v>23</v>
      </c>
      <c r="G14" s="86">
        <v>1983</v>
      </c>
      <c r="H14" s="82">
        <v>5</v>
      </c>
      <c r="I14" s="82">
        <f>3754.44-J14</f>
        <v>3604.44</v>
      </c>
      <c r="J14" s="82">
        <v>150</v>
      </c>
      <c r="K14" s="55">
        <v>927</v>
      </c>
      <c r="L14" s="82">
        <v>1.36</v>
      </c>
      <c r="M14" s="58">
        <f t="shared" si="1"/>
        <v>180.22200000000001</v>
      </c>
      <c r="N14" s="40">
        <f t="shared" ref="N14" si="2">I14/L14</f>
        <v>2650.3235294117644</v>
      </c>
      <c r="O14" s="93" t="s">
        <v>40</v>
      </c>
      <c r="P14" s="53">
        <v>4344</v>
      </c>
      <c r="Q14" s="53" t="s">
        <v>37</v>
      </c>
      <c r="R14" s="7">
        <v>4344</v>
      </c>
      <c r="S14" s="55" t="s">
        <v>37</v>
      </c>
      <c r="T14" s="1"/>
      <c r="U14" s="1"/>
      <c r="V14" s="1"/>
      <c r="W14" s="71"/>
    </row>
    <row r="15" spans="1:23" x14ac:dyDescent="0.25">
      <c r="A15" s="190"/>
      <c r="B15" s="191"/>
      <c r="C15" s="88">
        <v>35</v>
      </c>
      <c r="D15" s="137">
        <v>17</v>
      </c>
      <c r="E15" s="138" t="s">
        <v>50</v>
      </c>
      <c r="F15" s="95" t="s">
        <v>23</v>
      </c>
      <c r="G15" s="88">
        <v>1983</v>
      </c>
      <c r="H15" s="88">
        <v>5</v>
      </c>
      <c r="I15" s="88">
        <f>3790.1-J15</f>
        <v>2498.13</v>
      </c>
      <c r="J15" s="88">
        <v>1291.97</v>
      </c>
      <c r="K15" s="94">
        <v>906</v>
      </c>
      <c r="L15" s="20">
        <v>1.36</v>
      </c>
      <c r="M15" s="58">
        <f>I15/$W$8</f>
        <v>124.90650000000001</v>
      </c>
      <c r="N15" s="93">
        <f>I15/L15</f>
        <v>1836.8602941176471</v>
      </c>
      <c r="O15" s="93" t="s">
        <v>40</v>
      </c>
      <c r="P15" s="88">
        <v>4245</v>
      </c>
      <c r="Q15" s="88" t="s">
        <v>37</v>
      </c>
      <c r="R15" s="80">
        <v>4245</v>
      </c>
      <c r="S15" s="94" t="s">
        <v>37</v>
      </c>
      <c r="T15" s="1"/>
      <c r="U15" s="1"/>
      <c r="V15" s="1"/>
      <c r="W15" s="71"/>
    </row>
    <row r="16" spans="1:23" ht="15.75" customHeight="1" x14ac:dyDescent="0.25">
      <c r="A16" s="190"/>
      <c r="B16" s="191"/>
      <c r="C16" s="82">
        <v>8</v>
      </c>
      <c r="D16" s="62" t="s">
        <v>40</v>
      </c>
      <c r="E16" s="68" t="s">
        <v>83</v>
      </c>
      <c r="F16" s="139" t="s">
        <v>82</v>
      </c>
      <c r="G16" s="53" t="s">
        <v>40</v>
      </c>
      <c r="H16" s="88" t="s">
        <v>40</v>
      </c>
      <c r="I16" s="88" t="s">
        <v>40</v>
      </c>
      <c r="J16" s="82" t="s">
        <v>40</v>
      </c>
      <c r="K16" s="55">
        <v>0</v>
      </c>
      <c r="L16" s="20" t="s">
        <v>40</v>
      </c>
      <c r="M16" s="58">
        <v>0</v>
      </c>
      <c r="N16" s="40">
        <v>0</v>
      </c>
      <c r="O16" s="93" t="s">
        <v>40</v>
      </c>
      <c r="P16" s="53">
        <v>2789</v>
      </c>
      <c r="Q16" s="53" t="s">
        <v>37</v>
      </c>
      <c r="R16" s="7">
        <v>2789</v>
      </c>
      <c r="S16" s="55" t="s">
        <v>37</v>
      </c>
      <c r="T16" s="1"/>
      <c r="U16" s="1"/>
      <c r="V16" s="1"/>
      <c r="W16" s="71"/>
    </row>
    <row r="17" spans="1:23" ht="21" customHeight="1" x14ac:dyDescent="0.25">
      <c r="A17" s="192"/>
      <c r="B17" s="193"/>
      <c r="C17" s="196" t="s">
        <v>25</v>
      </c>
      <c r="D17" s="197"/>
      <c r="E17" s="198"/>
      <c r="F17" s="95"/>
      <c r="G17" s="86" t="s">
        <v>37</v>
      </c>
      <c r="H17" s="88" t="s">
        <v>37</v>
      </c>
      <c r="I17" s="34">
        <f>SUM(I7:I16)</f>
        <v>23655.09</v>
      </c>
      <c r="J17" s="34">
        <f>SUM(J7:J16)</f>
        <v>6341.36</v>
      </c>
      <c r="K17" s="102">
        <f>SUM(K7:K16)</f>
        <v>8372</v>
      </c>
      <c r="L17" s="103" t="s">
        <v>37</v>
      </c>
      <c r="M17" s="104">
        <f>SUM(M7:M16)</f>
        <v>1751.5825</v>
      </c>
      <c r="N17" s="105">
        <f>SUM(N7:N16)</f>
        <v>17677.92622055762</v>
      </c>
      <c r="O17" s="105" t="s">
        <v>40</v>
      </c>
      <c r="P17" s="34">
        <f>SUM(P7:P16)</f>
        <v>43627</v>
      </c>
      <c r="Q17" s="34">
        <f>SUM(Q7:Q16)</f>
        <v>1359</v>
      </c>
      <c r="R17" s="36">
        <f>SUM(R7:R16)</f>
        <v>43627</v>
      </c>
      <c r="S17" s="102" t="s">
        <v>37</v>
      </c>
      <c r="T17" s="1"/>
      <c r="U17" s="1"/>
      <c r="V17" s="1"/>
      <c r="W17" s="71"/>
    </row>
    <row r="18" spans="1:23" ht="16.899999999999999" customHeight="1" x14ac:dyDescent="0.25">
      <c r="A18" s="98"/>
      <c r="B18" s="98"/>
      <c r="C18" s="6"/>
      <c r="D18" s="1"/>
      <c r="E18" s="1"/>
      <c r="F18" s="1"/>
      <c r="G18" s="99"/>
      <c r="H18" s="1"/>
      <c r="I18" s="1"/>
      <c r="J18" s="1"/>
      <c r="K18" s="1"/>
      <c r="L18" s="1"/>
      <c r="M18" s="42"/>
      <c r="N18" s="5"/>
      <c r="O18" s="5"/>
      <c r="P18" s="1"/>
      <c r="Q18" s="1"/>
      <c r="R18" s="1"/>
      <c r="S18" s="1"/>
      <c r="T18" s="1"/>
      <c r="U18" s="1"/>
      <c r="V18" s="1"/>
      <c r="W18" s="71"/>
    </row>
    <row r="19" spans="1:23" ht="14.45" customHeight="1" x14ac:dyDescent="0.25">
      <c r="A19" s="221" t="s">
        <v>69</v>
      </c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1"/>
      <c r="U19" s="1"/>
      <c r="V19" s="1"/>
      <c r="W19" s="71"/>
    </row>
    <row r="20" spans="1:23" ht="15" customHeight="1" thickBot="1" x14ac:dyDescent="0.3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</row>
    <row r="21" spans="1:23" ht="26.25" customHeight="1" x14ac:dyDescent="0.25">
      <c r="A21" s="214" t="s">
        <v>4</v>
      </c>
      <c r="B21" s="215"/>
      <c r="C21" s="215"/>
      <c r="D21" s="215"/>
      <c r="E21" s="216"/>
      <c r="F21" s="201" t="s">
        <v>11</v>
      </c>
      <c r="G21" s="202"/>
      <c r="H21" s="202"/>
      <c r="I21" s="202"/>
      <c r="J21" s="202"/>
      <c r="K21" s="203"/>
      <c r="L21" s="185" t="s">
        <v>22</v>
      </c>
      <c r="M21" s="186"/>
      <c r="N21" s="186"/>
      <c r="O21" s="186"/>
      <c r="P21" s="186"/>
      <c r="Q21" s="186"/>
      <c r="R21" s="186"/>
      <c r="S21" s="187"/>
    </row>
    <row r="22" spans="1:23" ht="15" customHeight="1" x14ac:dyDescent="0.25">
      <c r="A22" s="194" t="s">
        <v>0</v>
      </c>
      <c r="B22" s="143"/>
      <c r="C22" s="143" t="s">
        <v>1</v>
      </c>
      <c r="D22" s="143" t="s">
        <v>2</v>
      </c>
      <c r="E22" s="145" t="s">
        <v>3</v>
      </c>
      <c r="F22" s="194" t="s">
        <v>5</v>
      </c>
      <c r="G22" s="143" t="s">
        <v>6</v>
      </c>
      <c r="H22" s="143" t="s">
        <v>7</v>
      </c>
      <c r="I22" s="143" t="s">
        <v>8</v>
      </c>
      <c r="J22" s="143" t="s">
        <v>9</v>
      </c>
      <c r="K22" s="145" t="s">
        <v>10</v>
      </c>
      <c r="L22" s="155" t="s">
        <v>12</v>
      </c>
      <c r="M22" s="157" t="s">
        <v>13</v>
      </c>
      <c r="N22" s="143" t="s">
        <v>14</v>
      </c>
      <c r="O22" s="143"/>
      <c r="P22" s="143"/>
      <c r="Q22" s="143"/>
      <c r="R22" s="143"/>
      <c r="S22" s="145"/>
    </row>
    <row r="23" spans="1:23" ht="32.25" customHeight="1" x14ac:dyDescent="0.25">
      <c r="A23" s="194"/>
      <c r="B23" s="143"/>
      <c r="C23" s="143"/>
      <c r="D23" s="143"/>
      <c r="E23" s="145"/>
      <c r="F23" s="194"/>
      <c r="G23" s="143"/>
      <c r="H23" s="143"/>
      <c r="I23" s="143"/>
      <c r="J23" s="143"/>
      <c r="K23" s="145"/>
      <c r="L23" s="155"/>
      <c r="M23" s="157"/>
      <c r="N23" s="143" t="s">
        <v>15</v>
      </c>
      <c r="O23" s="143"/>
      <c r="P23" s="143"/>
      <c r="Q23" s="143" t="s">
        <v>18</v>
      </c>
      <c r="R23" s="143"/>
      <c r="S23" s="65"/>
    </row>
    <row r="24" spans="1:23" ht="90.75" thickBot="1" x14ac:dyDescent="0.3">
      <c r="A24" s="195"/>
      <c r="B24" s="144"/>
      <c r="C24" s="144"/>
      <c r="D24" s="144"/>
      <c r="E24" s="146"/>
      <c r="F24" s="195"/>
      <c r="G24" s="144"/>
      <c r="H24" s="144"/>
      <c r="I24" s="144"/>
      <c r="J24" s="144"/>
      <c r="K24" s="146"/>
      <c r="L24" s="156"/>
      <c r="M24" s="158"/>
      <c r="N24" s="67" t="s">
        <v>16</v>
      </c>
      <c r="O24" s="79" t="s">
        <v>41</v>
      </c>
      <c r="P24" s="64" t="s">
        <v>17</v>
      </c>
      <c r="Q24" s="64" t="s">
        <v>19</v>
      </c>
      <c r="R24" s="64" t="s">
        <v>20</v>
      </c>
      <c r="S24" s="66" t="s">
        <v>21</v>
      </c>
    </row>
    <row r="25" spans="1:23" ht="15" customHeight="1" x14ac:dyDescent="0.25">
      <c r="A25" s="224" t="s">
        <v>33</v>
      </c>
      <c r="B25" s="159" t="s">
        <v>27</v>
      </c>
      <c r="C25" s="132">
        <v>1</v>
      </c>
      <c r="D25" s="133">
        <v>1</v>
      </c>
      <c r="E25" s="30" t="s">
        <v>51</v>
      </c>
      <c r="F25" s="130" t="s">
        <v>26</v>
      </c>
      <c r="G25" s="129" t="s">
        <v>37</v>
      </c>
      <c r="H25" s="129">
        <v>3</v>
      </c>
      <c r="I25" s="129" t="s">
        <v>37</v>
      </c>
      <c r="J25" s="129" t="s">
        <v>37</v>
      </c>
      <c r="K25" s="54">
        <v>662</v>
      </c>
      <c r="L25" s="129" t="s">
        <v>37</v>
      </c>
      <c r="M25" s="129" t="s">
        <v>37</v>
      </c>
      <c r="N25" s="129" t="s">
        <v>37</v>
      </c>
      <c r="O25" s="129" t="s">
        <v>37</v>
      </c>
      <c r="P25" s="129">
        <v>2688</v>
      </c>
      <c r="Q25" s="129" t="s">
        <v>37</v>
      </c>
      <c r="R25" s="140">
        <v>2688</v>
      </c>
      <c r="S25" s="54" t="s">
        <v>37</v>
      </c>
    </row>
    <row r="26" spans="1:23" ht="15" customHeight="1" x14ac:dyDescent="0.25">
      <c r="A26" s="225"/>
      <c r="B26" s="160"/>
      <c r="C26" s="122">
        <v>15</v>
      </c>
      <c r="D26" s="123" t="s">
        <v>37</v>
      </c>
      <c r="E26" s="24" t="s">
        <v>52</v>
      </c>
      <c r="F26" s="25" t="s">
        <v>71</v>
      </c>
      <c r="G26" s="96" t="s">
        <v>37</v>
      </c>
      <c r="H26" s="96" t="s">
        <v>37</v>
      </c>
      <c r="I26" s="96" t="s">
        <v>37</v>
      </c>
      <c r="J26" s="96" t="s">
        <v>37</v>
      </c>
      <c r="K26" s="94" t="s">
        <v>37</v>
      </c>
      <c r="L26" s="22" t="s">
        <v>37</v>
      </c>
      <c r="M26" s="96" t="s">
        <v>37</v>
      </c>
      <c r="N26" s="96" t="s">
        <v>37</v>
      </c>
      <c r="O26" s="96" t="s">
        <v>37</v>
      </c>
      <c r="P26" s="96">
        <v>19619</v>
      </c>
      <c r="Q26" s="88" t="s">
        <v>37</v>
      </c>
      <c r="R26" s="141">
        <v>19619</v>
      </c>
      <c r="S26" s="94" t="s">
        <v>37</v>
      </c>
    </row>
    <row r="27" spans="1:23" ht="15" customHeight="1" x14ac:dyDescent="0.25">
      <c r="A27" s="225"/>
      <c r="B27" s="160"/>
      <c r="C27" s="122">
        <v>19</v>
      </c>
      <c r="D27" s="123" t="s">
        <v>37</v>
      </c>
      <c r="E27" s="24" t="s">
        <v>52</v>
      </c>
      <c r="F27" s="25" t="s">
        <v>73</v>
      </c>
      <c r="G27" s="96" t="s">
        <v>37</v>
      </c>
      <c r="H27" s="96" t="s">
        <v>37</v>
      </c>
      <c r="I27" s="96" t="s">
        <v>37</v>
      </c>
      <c r="J27" s="96" t="s">
        <v>37</v>
      </c>
      <c r="K27" s="97" t="s">
        <v>37</v>
      </c>
      <c r="L27" s="96" t="s">
        <v>37</v>
      </c>
      <c r="M27" s="88" t="s">
        <v>37</v>
      </c>
      <c r="N27" s="88" t="s">
        <v>37</v>
      </c>
      <c r="O27" s="88" t="s">
        <v>37</v>
      </c>
      <c r="P27" s="96">
        <v>3197</v>
      </c>
      <c r="Q27" s="88" t="s">
        <v>37</v>
      </c>
      <c r="R27" s="141">
        <v>3197</v>
      </c>
      <c r="S27" s="94" t="s">
        <v>37</v>
      </c>
    </row>
    <row r="28" spans="1:23" ht="15" customHeight="1" x14ac:dyDescent="0.25">
      <c r="A28" s="225"/>
      <c r="B28" s="160"/>
      <c r="C28" s="122">
        <v>21</v>
      </c>
      <c r="D28" s="123" t="s">
        <v>37</v>
      </c>
      <c r="E28" s="24" t="s">
        <v>52</v>
      </c>
      <c r="F28" s="25" t="s">
        <v>73</v>
      </c>
      <c r="G28" s="96" t="s">
        <v>37</v>
      </c>
      <c r="H28" s="96" t="s">
        <v>37</v>
      </c>
      <c r="I28" s="96" t="s">
        <v>37</v>
      </c>
      <c r="J28" s="96" t="s">
        <v>37</v>
      </c>
      <c r="K28" s="97" t="s">
        <v>37</v>
      </c>
      <c r="L28" s="22" t="s">
        <v>37</v>
      </c>
      <c r="M28" s="96" t="s">
        <v>37</v>
      </c>
      <c r="N28" s="96" t="s">
        <v>37</v>
      </c>
      <c r="O28" s="96" t="s">
        <v>37</v>
      </c>
      <c r="P28" s="96">
        <v>6002</v>
      </c>
      <c r="Q28" s="88" t="s">
        <v>37</v>
      </c>
      <c r="R28" s="141">
        <v>6002</v>
      </c>
      <c r="S28" s="94" t="s">
        <v>37</v>
      </c>
    </row>
    <row r="29" spans="1:23" ht="14.45" customHeight="1" x14ac:dyDescent="0.25">
      <c r="A29" s="225"/>
      <c r="B29" s="160"/>
      <c r="C29" s="110">
        <v>34</v>
      </c>
      <c r="D29" s="111">
        <v>16</v>
      </c>
      <c r="E29" s="126" t="s">
        <v>54</v>
      </c>
      <c r="F29" s="92" t="s">
        <v>55</v>
      </c>
      <c r="G29" s="96" t="s">
        <v>37</v>
      </c>
      <c r="H29" s="88">
        <v>2</v>
      </c>
      <c r="I29" s="88" t="s">
        <v>37</v>
      </c>
      <c r="J29" s="88" t="s">
        <v>37</v>
      </c>
      <c r="K29" s="94">
        <v>662</v>
      </c>
      <c r="L29" s="88" t="s">
        <v>37</v>
      </c>
      <c r="M29" s="88" t="s">
        <v>37</v>
      </c>
      <c r="N29" s="88" t="s">
        <v>37</v>
      </c>
      <c r="O29" s="88" t="s">
        <v>37</v>
      </c>
      <c r="P29" s="88">
        <v>2560</v>
      </c>
      <c r="Q29" s="88" t="s">
        <v>37</v>
      </c>
      <c r="R29" s="142">
        <v>2560</v>
      </c>
      <c r="S29" s="94" t="s">
        <v>37</v>
      </c>
    </row>
    <row r="30" spans="1:23" ht="14.45" customHeight="1" x14ac:dyDescent="0.25">
      <c r="A30" s="225"/>
      <c r="B30" s="160"/>
      <c r="C30" s="110">
        <v>36</v>
      </c>
      <c r="D30" s="124" t="s">
        <v>37</v>
      </c>
      <c r="E30" s="126" t="s">
        <v>61</v>
      </c>
      <c r="F30" s="92" t="s">
        <v>60</v>
      </c>
      <c r="G30" s="96" t="s">
        <v>37</v>
      </c>
      <c r="H30" s="96" t="s">
        <v>37</v>
      </c>
      <c r="I30" s="88" t="s">
        <v>37</v>
      </c>
      <c r="J30" s="88" t="s">
        <v>37</v>
      </c>
      <c r="K30" s="94" t="s">
        <v>37</v>
      </c>
      <c r="L30" s="22" t="s">
        <v>37</v>
      </c>
      <c r="M30" s="88" t="s">
        <v>37</v>
      </c>
      <c r="N30" s="88" t="s">
        <v>37</v>
      </c>
      <c r="O30" s="88" t="s">
        <v>37</v>
      </c>
      <c r="P30" s="88">
        <v>18180</v>
      </c>
      <c r="Q30" s="88" t="s">
        <v>37</v>
      </c>
      <c r="R30" s="142">
        <v>18180</v>
      </c>
      <c r="S30" s="94" t="s">
        <v>37</v>
      </c>
    </row>
    <row r="31" spans="1:23" ht="23.25" thickBot="1" x14ac:dyDescent="0.3">
      <c r="A31" s="225"/>
      <c r="B31" s="160"/>
      <c r="C31" s="110">
        <v>37</v>
      </c>
      <c r="D31" s="124" t="s">
        <v>37</v>
      </c>
      <c r="E31" s="126" t="s">
        <v>77</v>
      </c>
      <c r="F31" s="25" t="s">
        <v>62</v>
      </c>
      <c r="G31" s="96" t="s">
        <v>37</v>
      </c>
      <c r="H31" s="96" t="s">
        <v>37</v>
      </c>
      <c r="I31" s="88" t="s">
        <v>37</v>
      </c>
      <c r="J31" s="88" t="s">
        <v>37</v>
      </c>
      <c r="K31" s="94" t="s">
        <v>37</v>
      </c>
      <c r="L31" s="56" t="s">
        <v>37</v>
      </c>
      <c r="M31" s="88" t="s">
        <v>37</v>
      </c>
      <c r="N31" s="88" t="s">
        <v>37</v>
      </c>
      <c r="O31" s="88" t="s">
        <v>37</v>
      </c>
      <c r="P31" s="88">
        <v>5296</v>
      </c>
      <c r="Q31" s="88" t="s">
        <v>37</v>
      </c>
      <c r="R31" s="142">
        <v>5296</v>
      </c>
      <c r="S31" s="94" t="s">
        <v>37</v>
      </c>
    </row>
    <row r="32" spans="1:23" ht="22.5" x14ac:dyDescent="0.25">
      <c r="A32" s="225"/>
      <c r="B32" s="160"/>
      <c r="C32" s="132">
        <v>38</v>
      </c>
      <c r="D32" s="133">
        <v>18</v>
      </c>
      <c r="E32" s="30" t="s">
        <v>80</v>
      </c>
      <c r="F32" s="130" t="s">
        <v>55</v>
      </c>
      <c r="G32" s="129" t="s">
        <v>37</v>
      </c>
      <c r="H32" s="129">
        <v>2</v>
      </c>
      <c r="I32" s="129" t="s">
        <v>37</v>
      </c>
      <c r="J32" s="129" t="s">
        <v>37</v>
      </c>
      <c r="K32" s="54">
        <v>513</v>
      </c>
      <c r="L32" s="136" t="s">
        <v>37</v>
      </c>
      <c r="M32" s="129" t="s">
        <v>37</v>
      </c>
      <c r="N32" s="129" t="s">
        <v>37</v>
      </c>
      <c r="O32" s="129" t="s">
        <v>37</v>
      </c>
      <c r="P32" s="129">
        <v>3405</v>
      </c>
      <c r="Q32" s="129" t="s">
        <v>37</v>
      </c>
      <c r="R32" s="131">
        <v>3405</v>
      </c>
      <c r="S32" s="54" t="s">
        <v>37</v>
      </c>
    </row>
    <row r="33" spans="1:19" x14ac:dyDescent="0.25">
      <c r="A33" s="225"/>
      <c r="B33" s="160"/>
      <c r="C33" s="110">
        <v>42</v>
      </c>
      <c r="D33" s="124" t="s">
        <v>37</v>
      </c>
      <c r="E33" s="126" t="s">
        <v>77</v>
      </c>
      <c r="F33" s="25" t="s">
        <v>63</v>
      </c>
      <c r="G33" s="96" t="s">
        <v>37</v>
      </c>
      <c r="H33" s="96" t="s">
        <v>37</v>
      </c>
      <c r="I33" s="88" t="s">
        <v>37</v>
      </c>
      <c r="J33" s="88" t="s">
        <v>37</v>
      </c>
      <c r="K33" s="94" t="s">
        <v>37</v>
      </c>
      <c r="L33" s="56" t="s">
        <v>37</v>
      </c>
      <c r="M33" s="88" t="s">
        <v>37</v>
      </c>
      <c r="N33" s="88" t="s">
        <v>37</v>
      </c>
      <c r="O33" s="88" t="s">
        <v>37</v>
      </c>
      <c r="P33" s="88">
        <v>5338</v>
      </c>
      <c r="Q33" s="88" t="s">
        <v>37</v>
      </c>
      <c r="R33" s="142">
        <v>5338</v>
      </c>
      <c r="S33" s="94" t="s">
        <v>37</v>
      </c>
    </row>
    <row r="34" spans="1:19" ht="22.5" x14ac:dyDescent="0.25">
      <c r="A34" s="225"/>
      <c r="B34" s="160"/>
      <c r="C34" s="110">
        <v>45</v>
      </c>
      <c r="D34" s="111">
        <v>20</v>
      </c>
      <c r="E34" s="126" t="s">
        <v>81</v>
      </c>
      <c r="F34" s="92" t="s">
        <v>55</v>
      </c>
      <c r="G34" s="96" t="s">
        <v>37</v>
      </c>
      <c r="H34" s="96">
        <v>1</v>
      </c>
      <c r="I34" s="88" t="s">
        <v>37</v>
      </c>
      <c r="J34" s="88" t="s">
        <v>37</v>
      </c>
      <c r="K34" s="94">
        <v>1109</v>
      </c>
      <c r="L34" s="22" t="s">
        <v>37</v>
      </c>
      <c r="M34" s="96" t="s">
        <v>37</v>
      </c>
      <c r="N34" s="96" t="s">
        <v>37</v>
      </c>
      <c r="O34" s="96" t="s">
        <v>37</v>
      </c>
      <c r="P34" s="88">
        <v>5806</v>
      </c>
      <c r="Q34" s="88">
        <v>9</v>
      </c>
      <c r="R34" s="142">
        <v>5806</v>
      </c>
      <c r="S34" s="94" t="s">
        <v>37</v>
      </c>
    </row>
    <row r="35" spans="1:19" ht="14.45" customHeight="1" x14ac:dyDescent="0.25">
      <c r="A35" s="225"/>
      <c r="B35" s="160"/>
      <c r="C35" s="110">
        <v>46</v>
      </c>
      <c r="D35" s="111">
        <v>21</v>
      </c>
      <c r="E35" s="126" t="s">
        <v>78</v>
      </c>
      <c r="F35" s="92" t="s">
        <v>64</v>
      </c>
      <c r="G35" s="96" t="s">
        <v>37</v>
      </c>
      <c r="H35" s="96">
        <v>1</v>
      </c>
      <c r="I35" s="88" t="s">
        <v>37</v>
      </c>
      <c r="J35" s="88" t="s">
        <v>37</v>
      </c>
      <c r="K35" s="94">
        <v>516</v>
      </c>
      <c r="L35" s="56" t="s">
        <v>37</v>
      </c>
      <c r="M35" s="88" t="s">
        <v>37</v>
      </c>
      <c r="N35" s="88" t="s">
        <v>37</v>
      </c>
      <c r="O35" s="88" t="s">
        <v>37</v>
      </c>
      <c r="P35" s="88">
        <v>2899</v>
      </c>
      <c r="Q35" s="88" t="s">
        <v>37</v>
      </c>
      <c r="R35" s="142">
        <v>2899</v>
      </c>
      <c r="S35" s="94" t="s">
        <v>37</v>
      </c>
    </row>
    <row r="36" spans="1:19" ht="14.45" customHeight="1" x14ac:dyDescent="0.25">
      <c r="A36" s="225"/>
      <c r="B36" s="160"/>
      <c r="C36" s="110">
        <v>47</v>
      </c>
      <c r="D36" s="124" t="s">
        <v>37</v>
      </c>
      <c r="E36" s="126" t="s">
        <v>77</v>
      </c>
      <c r="F36" s="92" t="s">
        <v>55</v>
      </c>
      <c r="G36" s="96" t="s">
        <v>37</v>
      </c>
      <c r="H36" s="96" t="s">
        <v>37</v>
      </c>
      <c r="I36" s="88" t="s">
        <v>37</v>
      </c>
      <c r="J36" s="88" t="s">
        <v>37</v>
      </c>
      <c r="K36" s="94" t="s">
        <v>37</v>
      </c>
      <c r="L36" s="22" t="s">
        <v>37</v>
      </c>
      <c r="M36" s="96" t="s">
        <v>37</v>
      </c>
      <c r="N36" s="96" t="s">
        <v>37</v>
      </c>
      <c r="O36" s="96" t="s">
        <v>37</v>
      </c>
      <c r="P36" s="88">
        <v>2145</v>
      </c>
      <c r="Q36" s="88" t="s">
        <v>37</v>
      </c>
      <c r="R36" s="142">
        <v>2145</v>
      </c>
      <c r="S36" s="94" t="s">
        <v>37</v>
      </c>
    </row>
    <row r="37" spans="1:19" ht="14.45" customHeight="1" x14ac:dyDescent="0.25">
      <c r="A37" s="225"/>
      <c r="B37" s="160"/>
      <c r="C37" s="110">
        <v>49</v>
      </c>
      <c r="D37" s="124">
        <v>22</v>
      </c>
      <c r="E37" s="126" t="s">
        <v>52</v>
      </c>
      <c r="F37" s="92" t="s">
        <v>65</v>
      </c>
      <c r="G37" s="96" t="s">
        <v>37</v>
      </c>
      <c r="H37" s="96">
        <v>1</v>
      </c>
      <c r="I37" s="88" t="s">
        <v>37</v>
      </c>
      <c r="J37" s="88" t="s">
        <v>37</v>
      </c>
      <c r="K37" s="94">
        <v>215</v>
      </c>
      <c r="L37" s="22" t="s">
        <v>37</v>
      </c>
      <c r="M37" s="96" t="s">
        <v>37</v>
      </c>
      <c r="N37" s="96" t="s">
        <v>37</v>
      </c>
      <c r="O37" s="96" t="s">
        <v>37</v>
      </c>
      <c r="P37" s="88">
        <v>7024</v>
      </c>
      <c r="Q37" s="88" t="s">
        <v>37</v>
      </c>
      <c r="R37" s="142">
        <v>7024</v>
      </c>
      <c r="S37" s="94" t="s">
        <v>37</v>
      </c>
    </row>
    <row r="38" spans="1:19" ht="21.6" customHeight="1" x14ac:dyDescent="0.25">
      <c r="A38" s="225"/>
      <c r="B38" s="160"/>
      <c r="C38" s="110">
        <v>50</v>
      </c>
      <c r="D38" s="111">
        <v>23</v>
      </c>
      <c r="E38" s="126" t="s">
        <v>76</v>
      </c>
      <c r="F38" s="92" t="s">
        <v>64</v>
      </c>
      <c r="G38" s="96" t="s">
        <v>37</v>
      </c>
      <c r="H38" s="96">
        <v>4</v>
      </c>
      <c r="I38" s="88" t="s">
        <v>37</v>
      </c>
      <c r="J38" s="88" t="s">
        <v>37</v>
      </c>
      <c r="K38" s="94">
        <v>836</v>
      </c>
      <c r="L38" s="56" t="s">
        <v>37</v>
      </c>
      <c r="M38" s="88" t="s">
        <v>37</v>
      </c>
      <c r="N38" s="88" t="s">
        <v>37</v>
      </c>
      <c r="O38" s="88" t="s">
        <v>37</v>
      </c>
      <c r="P38" s="88">
        <v>3000</v>
      </c>
      <c r="Q38" s="88" t="s">
        <v>37</v>
      </c>
      <c r="R38" s="142">
        <v>3000</v>
      </c>
      <c r="S38" s="94" t="s">
        <v>37</v>
      </c>
    </row>
    <row r="39" spans="1:19" ht="22.9" customHeight="1" x14ac:dyDescent="0.25">
      <c r="A39" s="225"/>
      <c r="B39" s="160"/>
      <c r="C39" s="110">
        <v>51</v>
      </c>
      <c r="D39" s="111">
        <v>24</v>
      </c>
      <c r="E39" s="126" t="s">
        <v>76</v>
      </c>
      <c r="F39" s="92" t="s">
        <v>64</v>
      </c>
      <c r="G39" s="96" t="s">
        <v>37</v>
      </c>
      <c r="H39" s="96">
        <v>2</v>
      </c>
      <c r="I39" s="88" t="s">
        <v>37</v>
      </c>
      <c r="J39" s="88" t="s">
        <v>37</v>
      </c>
      <c r="K39" s="94">
        <v>368</v>
      </c>
      <c r="L39" s="56" t="s">
        <v>37</v>
      </c>
      <c r="M39" s="88" t="s">
        <v>37</v>
      </c>
      <c r="N39" s="88" t="s">
        <v>37</v>
      </c>
      <c r="O39" s="88" t="s">
        <v>37</v>
      </c>
      <c r="P39" s="88">
        <v>1120</v>
      </c>
      <c r="Q39" s="88" t="s">
        <v>37</v>
      </c>
      <c r="R39" s="142">
        <v>1120</v>
      </c>
      <c r="S39" s="94" t="s">
        <v>37</v>
      </c>
    </row>
    <row r="40" spans="1:19" ht="22.9" customHeight="1" x14ac:dyDescent="0.25">
      <c r="A40" s="225"/>
      <c r="B40" s="160"/>
      <c r="C40" s="110">
        <v>52</v>
      </c>
      <c r="D40" s="111">
        <v>26</v>
      </c>
      <c r="E40" s="125" t="s">
        <v>76</v>
      </c>
      <c r="F40" s="88" t="s">
        <v>55</v>
      </c>
      <c r="G40" s="88" t="s">
        <v>37</v>
      </c>
      <c r="H40" s="88">
        <v>3</v>
      </c>
      <c r="I40" s="88" t="s">
        <v>37</v>
      </c>
      <c r="J40" s="88" t="s">
        <v>37</v>
      </c>
      <c r="K40" s="88">
        <v>651</v>
      </c>
      <c r="L40" s="88" t="s">
        <v>37</v>
      </c>
      <c r="M40" s="88" t="s">
        <v>37</v>
      </c>
      <c r="N40" s="88" t="s">
        <v>37</v>
      </c>
      <c r="O40" s="88" t="s">
        <v>37</v>
      </c>
      <c r="P40" s="88">
        <v>1526</v>
      </c>
      <c r="Q40" s="88" t="s">
        <v>37</v>
      </c>
      <c r="R40" s="113">
        <v>1526</v>
      </c>
      <c r="S40" s="88" t="s">
        <v>37</v>
      </c>
    </row>
    <row r="41" spans="1:19" ht="20.45" customHeight="1" x14ac:dyDescent="0.25">
      <c r="A41" s="225"/>
      <c r="B41" s="160"/>
      <c r="C41" s="128">
        <v>64</v>
      </c>
      <c r="D41" s="88" t="s">
        <v>37</v>
      </c>
      <c r="E41" s="88" t="s">
        <v>37</v>
      </c>
      <c r="F41" s="88" t="s">
        <v>37</v>
      </c>
      <c r="G41" s="88" t="s">
        <v>37</v>
      </c>
      <c r="H41" s="88" t="s">
        <v>37</v>
      </c>
      <c r="I41" s="88" t="s">
        <v>37</v>
      </c>
      <c r="J41" s="88" t="s">
        <v>37</v>
      </c>
      <c r="K41" s="88" t="s">
        <v>37</v>
      </c>
      <c r="L41" s="88" t="s">
        <v>37</v>
      </c>
      <c r="M41" s="88" t="s">
        <v>37</v>
      </c>
      <c r="N41" s="88" t="s">
        <v>37</v>
      </c>
      <c r="O41" s="88" t="s">
        <v>37</v>
      </c>
      <c r="P41" s="128">
        <v>1033</v>
      </c>
      <c r="Q41" s="88" t="s">
        <v>37</v>
      </c>
      <c r="R41" s="113">
        <v>1033</v>
      </c>
      <c r="S41" s="88" t="s">
        <v>37</v>
      </c>
    </row>
    <row r="42" spans="1:19" ht="0.75" hidden="1" customHeight="1" x14ac:dyDescent="0.3">
      <c r="A42" s="225"/>
      <c r="B42" s="160"/>
      <c r="C42" s="168" t="s">
        <v>28</v>
      </c>
      <c r="D42" s="169"/>
      <c r="E42" s="170"/>
      <c r="F42" s="165"/>
      <c r="G42" s="96" t="s">
        <v>37</v>
      </c>
      <c r="H42" s="19" t="s">
        <v>37</v>
      </c>
      <c r="I42" s="88" t="s">
        <v>37</v>
      </c>
      <c r="J42" s="9" t="s">
        <v>37</v>
      </c>
      <c r="K42" s="147">
        <f>SUM(K25:K40)</f>
        <v>5532</v>
      </c>
      <c r="L42" s="37" t="s">
        <v>37</v>
      </c>
      <c r="M42" s="88" t="s">
        <v>37</v>
      </c>
      <c r="N42" s="9" t="s">
        <v>37</v>
      </c>
      <c r="O42" s="88" t="s">
        <v>37</v>
      </c>
      <c r="P42" s="9" t="s">
        <v>37</v>
      </c>
      <c r="Q42" s="32" t="s">
        <v>37</v>
      </c>
      <c r="R42" s="227">
        <f>SUM(R25:R41)</f>
        <v>90838</v>
      </c>
      <c r="S42" s="217" t="s">
        <v>37</v>
      </c>
    </row>
    <row r="43" spans="1:19" ht="27" customHeight="1" thickBot="1" x14ac:dyDescent="0.3">
      <c r="A43" s="225"/>
      <c r="B43" s="161"/>
      <c r="C43" s="171"/>
      <c r="D43" s="172"/>
      <c r="E43" s="173"/>
      <c r="F43" s="166"/>
      <c r="G43" s="19" t="s">
        <v>37</v>
      </c>
      <c r="H43" s="19" t="s">
        <v>37</v>
      </c>
      <c r="I43" s="19" t="s">
        <v>37</v>
      </c>
      <c r="J43" s="9">
        <f>SUM(J25:J40)</f>
        <v>0</v>
      </c>
      <c r="K43" s="148"/>
      <c r="L43" s="37" t="s">
        <v>37</v>
      </c>
      <c r="M43" s="127" t="s">
        <v>37</v>
      </c>
      <c r="N43" s="33">
        <f>SUM(N25:N40)</f>
        <v>0</v>
      </c>
      <c r="O43" s="127" t="s">
        <v>37</v>
      </c>
      <c r="P43" s="9">
        <f>SUM(P25:P41)</f>
        <v>90838</v>
      </c>
      <c r="Q43" s="9">
        <f>SUM(Q25:Q40)</f>
        <v>9</v>
      </c>
      <c r="R43" s="228"/>
      <c r="S43" s="218"/>
    </row>
    <row r="44" spans="1:19" ht="42" customHeight="1" x14ac:dyDescent="0.25">
      <c r="A44" s="226"/>
      <c r="B44" s="176" t="s">
        <v>29</v>
      </c>
      <c r="C44" s="96">
        <v>5</v>
      </c>
      <c r="D44" s="96" t="s">
        <v>37</v>
      </c>
      <c r="E44" s="23" t="s">
        <v>66</v>
      </c>
      <c r="F44" s="96" t="s">
        <v>56</v>
      </c>
      <c r="G44" s="96" t="s">
        <v>37</v>
      </c>
      <c r="H44" s="96" t="s">
        <v>37</v>
      </c>
      <c r="I44" s="96" t="s">
        <v>37</v>
      </c>
      <c r="J44" s="96" t="s">
        <v>37</v>
      </c>
      <c r="K44" s="96" t="s">
        <v>37</v>
      </c>
      <c r="L44" s="96" t="s">
        <v>37</v>
      </c>
      <c r="M44" s="96" t="s">
        <v>37</v>
      </c>
      <c r="N44" s="96" t="s">
        <v>37</v>
      </c>
      <c r="O44" s="96" t="s">
        <v>37</v>
      </c>
      <c r="P44" s="96">
        <v>1890</v>
      </c>
      <c r="Q44" s="96" t="s">
        <v>37</v>
      </c>
      <c r="R44" s="96">
        <v>1890</v>
      </c>
      <c r="S44" s="96" t="s">
        <v>37</v>
      </c>
    </row>
    <row r="45" spans="1:19" ht="15.75" customHeight="1" thickBot="1" x14ac:dyDescent="0.3">
      <c r="A45" s="226"/>
      <c r="B45" s="162"/>
      <c r="C45" s="167" t="s">
        <v>30</v>
      </c>
      <c r="D45" s="167"/>
      <c r="E45" s="167"/>
      <c r="F45" s="19"/>
      <c r="G45" s="19" t="s">
        <v>37</v>
      </c>
      <c r="H45" s="19" t="s">
        <v>37</v>
      </c>
      <c r="I45" s="19" t="s">
        <v>37</v>
      </c>
      <c r="J45" s="9">
        <f>SUM(J44:J44)</f>
        <v>0</v>
      </c>
      <c r="K45" s="9">
        <f>SUM(K44:K44)</f>
        <v>0</v>
      </c>
      <c r="L45" s="75" t="s">
        <v>37</v>
      </c>
      <c r="M45" s="75" t="s">
        <v>37</v>
      </c>
      <c r="N45" s="9">
        <f>SUM(N44:N44)</f>
        <v>0</v>
      </c>
      <c r="O45" s="75" t="s">
        <v>37</v>
      </c>
      <c r="P45" s="9">
        <f>SUM(P44:P44)</f>
        <v>1890</v>
      </c>
      <c r="Q45" s="9">
        <v>0</v>
      </c>
      <c r="R45" s="9">
        <f>SUM(R44:R44)</f>
        <v>1890</v>
      </c>
      <c r="S45" s="19" t="s">
        <v>37</v>
      </c>
    </row>
    <row r="46" spans="1:19" ht="31.5" customHeight="1" x14ac:dyDescent="0.25">
      <c r="A46" s="225"/>
      <c r="B46" s="174" t="s">
        <v>31</v>
      </c>
      <c r="C46" s="129">
        <v>20</v>
      </c>
      <c r="D46" s="129">
        <v>13</v>
      </c>
      <c r="E46" s="30" t="s">
        <v>75</v>
      </c>
      <c r="F46" s="134" t="s">
        <v>53</v>
      </c>
      <c r="G46" s="135" t="s">
        <v>37</v>
      </c>
      <c r="H46" s="129">
        <v>4</v>
      </c>
      <c r="I46" s="129" t="s">
        <v>37</v>
      </c>
      <c r="J46" s="135" t="s">
        <v>37</v>
      </c>
      <c r="K46" s="54">
        <v>3954</v>
      </c>
      <c r="L46" s="129" t="s">
        <v>37</v>
      </c>
      <c r="M46" s="129" t="s">
        <v>37</v>
      </c>
      <c r="N46" s="129" t="s">
        <v>37</v>
      </c>
      <c r="O46" s="129" t="s">
        <v>37</v>
      </c>
      <c r="P46" s="129">
        <v>21161</v>
      </c>
      <c r="Q46" s="129" t="s">
        <v>37</v>
      </c>
      <c r="R46" s="131">
        <v>21161</v>
      </c>
      <c r="S46" s="54" t="s">
        <v>37</v>
      </c>
    </row>
    <row r="47" spans="1:19" ht="15" customHeight="1" thickBot="1" x14ac:dyDescent="0.3">
      <c r="A47" s="225"/>
      <c r="B47" s="175"/>
      <c r="C47" s="177" t="s">
        <v>32</v>
      </c>
      <c r="D47" s="178"/>
      <c r="E47" s="179"/>
      <c r="F47" s="18"/>
      <c r="G47" s="19" t="s">
        <v>37</v>
      </c>
      <c r="H47" s="19" t="s">
        <v>37</v>
      </c>
      <c r="I47" s="19" t="s">
        <v>37</v>
      </c>
      <c r="J47" s="9">
        <f>SUM(J46:J46)</f>
        <v>0</v>
      </c>
      <c r="K47" s="31">
        <f>SUM(K46:K46)</f>
        <v>3954</v>
      </c>
      <c r="L47" s="75" t="s">
        <v>37</v>
      </c>
      <c r="M47" s="75" t="s">
        <v>37</v>
      </c>
      <c r="N47" s="9">
        <f>SUM(N46:N46)</f>
        <v>0</v>
      </c>
      <c r="O47" s="75" t="s">
        <v>37</v>
      </c>
      <c r="P47" s="9">
        <f>SUM(P46:P46)</f>
        <v>21161</v>
      </c>
      <c r="Q47" s="9">
        <v>0</v>
      </c>
      <c r="R47" s="10">
        <f>SUM(R46:R46)</f>
        <v>21161</v>
      </c>
      <c r="S47" s="2" t="s">
        <v>37</v>
      </c>
    </row>
    <row r="48" spans="1:19" ht="16.899999999999999" customHeight="1" x14ac:dyDescent="0.25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</row>
    <row r="49" spans="1:19" ht="15.6" customHeight="1" x14ac:dyDescent="0.25">
      <c r="A49" s="169" t="s">
        <v>69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</row>
    <row r="50" spans="1:19" ht="15.6" customHeight="1" thickBot="1" x14ac:dyDescent="0.3">
      <c r="A50" s="172"/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</row>
    <row r="51" spans="1:19" ht="22.5" customHeight="1" x14ac:dyDescent="0.25">
      <c r="A51" s="214" t="s">
        <v>4</v>
      </c>
      <c r="B51" s="215"/>
      <c r="C51" s="215"/>
      <c r="D51" s="215"/>
      <c r="E51" s="216"/>
      <c r="F51" s="201" t="s">
        <v>11</v>
      </c>
      <c r="G51" s="202"/>
      <c r="H51" s="202"/>
      <c r="I51" s="202"/>
      <c r="J51" s="202"/>
      <c r="K51" s="203"/>
      <c r="L51" s="185" t="s">
        <v>22</v>
      </c>
      <c r="M51" s="186"/>
      <c r="N51" s="186"/>
      <c r="O51" s="186"/>
      <c r="P51" s="186"/>
      <c r="Q51" s="186"/>
      <c r="R51" s="186"/>
      <c r="S51" s="187"/>
    </row>
    <row r="52" spans="1:19" ht="30.75" customHeight="1" x14ac:dyDescent="0.25">
      <c r="A52" s="149" t="s">
        <v>0</v>
      </c>
      <c r="B52" s="150"/>
      <c r="C52" s="143" t="s">
        <v>1</v>
      </c>
      <c r="D52" s="143" t="s">
        <v>2</v>
      </c>
      <c r="E52" s="145" t="s">
        <v>3</v>
      </c>
      <c r="F52" s="194" t="s">
        <v>5</v>
      </c>
      <c r="G52" s="143" t="s">
        <v>6</v>
      </c>
      <c r="H52" s="143" t="s">
        <v>7</v>
      </c>
      <c r="I52" s="143" t="s">
        <v>8</v>
      </c>
      <c r="J52" s="143" t="s">
        <v>9</v>
      </c>
      <c r="K52" s="145" t="s">
        <v>10</v>
      </c>
      <c r="L52" s="155" t="s">
        <v>12</v>
      </c>
      <c r="M52" s="157" t="s">
        <v>13</v>
      </c>
      <c r="N52" s="143" t="s">
        <v>14</v>
      </c>
      <c r="O52" s="143"/>
      <c r="P52" s="143"/>
      <c r="Q52" s="143"/>
      <c r="R52" s="143"/>
      <c r="S52" s="145"/>
    </row>
    <row r="53" spans="1:19" ht="26.25" customHeight="1" x14ac:dyDescent="0.25">
      <c r="A53" s="151"/>
      <c r="B53" s="152"/>
      <c r="C53" s="143"/>
      <c r="D53" s="143"/>
      <c r="E53" s="145"/>
      <c r="F53" s="194"/>
      <c r="G53" s="143"/>
      <c r="H53" s="143"/>
      <c r="I53" s="143"/>
      <c r="J53" s="143"/>
      <c r="K53" s="145"/>
      <c r="L53" s="155"/>
      <c r="M53" s="157"/>
      <c r="N53" s="143" t="s">
        <v>15</v>
      </c>
      <c r="O53" s="143"/>
      <c r="P53" s="143"/>
      <c r="Q53" s="143" t="s">
        <v>18</v>
      </c>
      <c r="R53" s="143"/>
      <c r="S53" s="65"/>
    </row>
    <row r="54" spans="1:19" ht="90.75" customHeight="1" thickBot="1" x14ac:dyDescent="0.3">
      <c r="A54" s="153"/>
      <c r="B54" s="154"/>
      <c r="C54" s="144"/>
      <c r="D54" s="144"/>
      <c r="E54" s="146"/>
      <c r="F54" s="195"/>
      <c r="G54" s="144"/>
      <c r="H54" s="144"/>
      <c r="I54" s="144"/>
      <c r="J54" s="144"/>
      <c r="K54" s="146"/>
      <c r="L54" s="156"/>
      <c r="M54" s="158"/>
      <c r="N54" s="67" t="s">
        <v>16</v>
      </c>
      <c r="O54" s="79" t="s">
        <v>41</v>
      </c>
      <c r="P54" s="64" t="s">
        <v>17</v>
      </c>
      <c r="Q54" s="64" t="s">
        <v>19</v>
      </c>
      <c r="R54" s="64" t="s">
        <v>20</v>
      </c>
      <c r="S54" s="66" t="s">
        <v>21</v>
      </c>
    </row>
    <row r="55" spans="1:19" ht="22.5" customHeight="1" x14ac:dyDescent="0.25">
      <c r="A55" s="208" t="s">
        <v>39</v>
      </c>
      <c r="B55" s="209"/>
      <c r="C55" s="51">
        <v>13</v>
      </c>
      <c r="D55" s="51">
        <v>6</v>
      </c>
      <c r="E55" s="57" t="s">
        <v>67</v>
      </c>
      <c r="F55" s="25" t="s">
        <v>59</v>
      </c>
      <c r="G55" s="51" t="s">
        <v>37</v>
      </c>
      <c r="H55" s="51">
        <v>1</v>
      </c>
      <c r="I55" s="53" t="s">
        <v>37</v>
      </c>
      <c r="J55" s="53" t="s">
        <v>37</v>
      </c>
      <c r="K55" s="57">
        <v>322</v>
      </c>
      <c r="L55" s="53" t="s">
        <v>37</v>
      </c>
      <c r="M55" s="53" t="s">
        <v>37</v>
      </c>
      <c r="N55" s="53" t="s">
        <v>37</v>
      </c>
      <c r="O55" s="53" t="s">
        <v>37</v>
      </c>
      <c r="P55" s="23">
        <v>404</v>
      </c>
      <c r="Q55" s="53" t="s">
        <v>37</v>
      </c>
      <c r="R55" s="7">
        <v>404</v>
      </c>
      <c r="S55" s="54" t="s">
        <v>37</v>
      </c>
    </row>
    <row r="56" spans="1:19" x14ac:dyDescent="0.25">
      <c r="A56" s="210"/>
      <c r="B56" s="211"/>
      <c r="C56" s="53">
        <v>12</v>
      </c>
      <c r="D56" s="87">
        <v>7</v>
      </c>
      <c r="E56" s="91" t="s">
        <v>67</v>
      </c>
      <c r="F56" s="25" t="s">
        <v>59</v>
      </c>
      <c r="G56" s="87" t="s">
        <v>37</v>
      </c>
      <c r="H56" s="53">
        <v>1</v>
      </c>
      <c r="I56" s="53" t="s">
        <v>37</v>
      </c>
      <c r="J56" s="53" t="s">
        <v>37</v>
      </c>
      <c r="K56" s="55">
        <v>82</v>
      </c>
      <c r="L56" s="53" t="s">
        <v>37</v>
      </c>
      <c r="M56" s="53" t="s">
        <v>37</v>
      </c>
      <c r="N56" s="53" t="s">
        <v>37</v>
      </c>
      <c r="O56" s="53" t="s">
        <v>37</v>
      </c>
      <c r="P56" s="53">
        <v>133</v>
      </c>
      <c r="Q56" s="53" t="s">
        <v>37</v>
      </c>
      <c r="R56" s="7">
        <v>133</v>
      </c>
      <c r="S56" s="55" t="s">
        <v>37</v>
      </c>
    </row>
    <row r="57" spans="1:19" x14ac:dyDescent="0.25">
      <c r="A57" s="210"/>
      <c r="B57" s="211"/>
      <c r="C57" s="53">
        <v>14</v>
      </c>
      <c r="D57" s="87">
        <v>8</v>
      </c>
      <c r="E57" s="55" t="s">
        <v>52</v>
      </c>
      <c r="F57" s="60" t="s">
        <v>57</v>
      </c>
      <c r="G57" s="87" t="s">
        <v>37</v>
      </c>
      <c r="H57" s="53">
        <v>1</v>
      </c>
      <c r="I57" s="53" t="s">
        <v>37</v>
      </c>
      <c r="J57" s="53" t="s">
        <v>37</v>
      </c>
      <c r="K57" s="94">
        <v>35</v>
      </c>
      <c r="L57" s="56" t="s">
        <v>37</v>
      </c>
      <c r="M57" s="53" t="s">
        <v>37</v>
      </c>
      <c r="N57" s="53" t="s">
        <v>37</v>
      </c>
      <c r="O57" s="53" t="s">
        <v>37</v>
      </c>
      <c r="P57" s="53">
        <v>139</v>
      </c>
      <c r="Q57" s="53" t="s">
        <v>37</v>
      </c>
      <c r="R57" s="7">
        <v>139</v>
      </c>
      <c r="S57" s="55" t="s">
        <v>37</v>
      </c>
    </row>
    <row r="58" spans="1:19" x14ac:dyDescent="0.25">
      <c r="A58" s="210"/>
      <c r="B58" s="211"/>
      <c r="C58" s="53">
        <v>33</v>
      </c>
      <c r="D58" s="87">
        <v>15</v>
      </c>
      <c r="E58" s="55" t="s">
        <v>68</v>
      </c>
      <c r="F58" s="90" t="s">
        <v>59</v>
      </c>
      <c r="G58" s="87" t="s">
        <v>37</v>
      </c>
      <c r="H58" s="53">
        <v>1</v>
      </c>
      <c r="I58" s="53" t="s">
        <v>37</v>
      </c>
      <c r="J58" s="53" t="s">
        <v>37</v>
      </c>
      <c r="K58" s="94">
        <v>57</v>
      </c>
      <c r="L58" s="56" t="s">
        <v>37</v>
      </c>
      <c r="M58" s="53" t="s">
        <v>37</v>
      </c>
      <c r="N58" s="53" t="s">
        <v>37</v>
      </c>
      <c r="O58" s="53" t="s">
        <v>37</v>
      </c>
      <c r="P58" s="53">
        <v>57</v>
      </c>
      <c r="Q58" s="53" t="s">
        <v>37</v>
      </c>
      <c r="R58" s="7">
        <v>57</v>
      </c>
      <c r="S58" s="55" t="s">
        <v>37</v>
      </c>
    </row>
    <row r="59" spans="1:19" ht="22.5" x14ac:dyDescent="0.25">
      <c r="A59" s="210"/>
      <c r="B59" s="211"/>
      <c r="C59" s="88">
        <v>41</v>
      </c>
      <c r="D59" s="96">
        <v>19</v>
      </c>
      <c r="E59" s="94" t="s">
        <v>79</v>
      </c>
      <c r="F59" s="109" t="s">
        <v>58</v>
      </c>
      <c r="G59" s="96" t="s">
        <v>37</v>
      </c>
      <c r="H59" s="88">
        <v>1</v>
      </c>
      <c r="I59" s="88" t="s">
        <v>37</v>
      </c>
      <c r="J59" s="88" t="s">
        <v>37</v>
      </c>
      <c r="K59" s="94">
        <v>7</v>
      </c>
      <c r="L59" s="56" t="s">
        <v>37</v>
      </c>
      <c r="M59" s="88" t="s">
        <v>37</v>
      </c>
      <c r="N59" s="88" t="s">
        <v>37</v>
      </c>
      <c r="O59" s="88" t="s">
        <v>37</v>
      </c>
      <c r="P59" s="88">
        <v>7</v>
      </c>
      <c r="Q59" s="88" t="s">
        <v>37</v>
      </c>
      <c r="R59" s="80">
        <v>7</v>
      </c>
      <c r="S59" s="94" t="s">
        <v>37</v>
      </c>
    </row>
    <row r="60" spans="1:19" x14ac:dyDescent="0.25">
      <c r="A60" s="210"/>
      <c r="B60" s="211"/>
      <c r="C60" s="53">
        <v>44</v>
      </c>
      <c r="D60" s="101" t="s">
        <v>37</v>
      </c>
      <c r="E60" s="55" t="s">
        <v>79</v>
      </c>
      <c r="F60" s="63" t="s">
        <v>70</v>
      </c>
      <c r="G60" s="87" t="s">
        <v>37</v>
      </c>
      <c r="H60" s="53">
        <v>1</v>
      </c>
      <c r="I60" s="53" t="s">
        <v>37</v>
      </c>
      <c r="J60" s="53" t="s">
        <v>37</v>
      </c>
      <c r="K60" s="94">
        <v>11</v>
      </c>
      <c r="L60" s="56" t="s">
        <v>37</v>
      </c>
      <c r="M60" s="53" t="s">
        <v>37</v>
      </c>
      <c r="N60" s="53" t="s">
        <v>37</v>
      </c>
      <c r="O60" s="53" t="s">
        <v>37</v>
      </c>
      <c r="P60" s="53">
        <v>11</v>
      </c>
      <c r="Q60" s="53" t="s">
        <v>37</v>
      </c>
      <c r="R60" s="7">
        <v>11</v>
      </c>
      <c r="S60" s="55" t="s">
        <v>37</v>
      </c>
    </row>
    <row r="61" spans="1:19" ht="16.5" customHeight="1" thickBot="1" x14ac:dyDescent="0.3">
      <c r="A61" s="210"/>
      <c r="B61" s="211"/>
      <c r="C61" s="183" t="s">
        <v>34</v>
      </c>
      <c r="D61" s="183"/>
      <c r="E61" s="184"/>
      <c r="F61" s="69"/>
      <c r="G61" s="19" t="s">
        <v>37</v>
      </c>
      <c r="H61" s="19" t="s">
        <v>37</v>
      </c>
      <c r="I61" s="19" t="s">
        <v>37</v>
      </c>
      <c r="J61" s="19" t="s">
        <v>37</v>
      </c>
      <c r="K61" s="31">
        <f>SUM(K55:K60)</f>
        <v>514</v>
      </c>
      <c r="L61" s="77" t="s">
        <v>37</v>
      </c>
      <c r="M61" s="35" t="s">
        <v>37</v>
      </c>
      <c r="N61" s="77" t="s">
        <v>37</v>
      </c>
      <c r="O61" s="77" t="s">
        <v>37</v>
      </c>
      <c r="P61" s="9">
        <f>SUM(P55:P60)</f>
        <v>751</v>
      </c>
      <c r="Q61" s="108">
        <v>0</v>
      </c>
      <c r="R61" s="9">
        <f>SUM(R55:R60)</f>
        <v>751</v>
      </c>
      <c r="S61" s="2" t="s">
        <v>37</v>
      </c>
    </row>
    <row r="62" spans="1:19" ht="18.75" customHeight="1" x14ac:dyDescent="0.25">
      <c r="A62" s="210"/>
      <c r="B62" s="211"/>
      <c r="C62" s="23">
        <v>65</v>
      </c>
      <c r="D62" s="53" t="s">
        <v>37</v>
      </c>
      <c r="E62" s="7" t="s">
        <v>37</v>
      </c>
      <c r="F62" s="25" t="s">
        <v>72</v>
      </c>
      <c r="G62" s="52" t="s">
        <v>37</v>
      </c>
      <c r="H62" s="52" t="s">
        <v>37</v>
      </c>
      <c r="I62" s="52" t="s">
        <v>37</v>
      </c>
      <c r="J62" s="52" t="s">
        <v>37</v>
      </c>
      <c r="K62" s="61" t="s">
        <v>37</v>
      </c>
      <c r="L62" s="26" t="s">
        <v>37</v>
      </c>
      <c r="M62" s="52" t="s">
        <v>37</v>
      </c>
      <c r="N62" s="52" t="s">
        <v>37</v>
      </c>
      <c r="O62" s="52" t="s">
        <v>37</v>
      </c>
      <c r="P62" s="23">
        <v>590</v>
      </c>
      <c r="Q62" s="27" t="s">
        <v>37</v>
      </c>
      <c r="R62" s="28">
        <v>590</v>
      </c>
      <c r="S62" s="30" t="s">
        <v>37</v>
      </c>
    </row>
    <row r="63" spans="1:19" ht="23.25" customHeight="1" thickBot="1" x14ac:dyDescent="0.3">
      <c r="A63" s="210"/>
      <c r="B63" s="211"/>
      <c r="C63" s="180" t="s">
        <v>74</v>
      </c>
      <c r="D63" s="181"/>
      <c r="E63" s="182"/>
      <c r="F63" s="69"/>
      <c r="G63" s="19" t="s">
        <v>37</v>
      </c>
      <c r="H63" s="19" t="s">
        <v>37</v>
      </c>
      <c r="I63" s="21" t="s">
        <v>37</v>
      </c>
      <c r="J63" s="21" t="s">
        <v>37</v>
      </c>
      <c r="K63" s="2" t="s">
        <v>37</v>
      </c>
      <c r="L63" s="14"/>
      <c r="M63" s="21" t="s">
        <v>37</v>
      </c>
      <c r="N63" s="21" t="s">
        <v>37</v>
      </c>
      <c r="O63" s="21" t="s">
        <v>37</v>
      </c>
      <c r="P63" s="37">
        <f>SUM(P62:P62)</f>
        <v>590</v>
      </c>
      <c r="Q63" s="37">
        <v>0</v>
      </c>
      <c r="R63" s="37">
        <f>SUM(R62:R62)</f>
        <v>590</v>
      </c>
      <c r="S63" s="29" t="s">
        <v>37</v>
      </c>
    </row>
    <row r="64" spans="1:19" ht="15.75" customHeight="1" x14ac:dyDescent="0.25">
      <c r="A64" s="210"/>
      <c r="B64" s="211"/>
      <c r="C64" s="115">
        <v>2</v>
      </c>
      <c r="D64" s="115" t="s">
        <v>37</v>
      </c>
      <c r="E64" s="116" t="s">
        <v>37</v>
      </c>
      <c r="F64" s="22" t="s">
        <v>37</v>
      </c>
      <c r="G64" s="96" t="s">
        <v>37</v>
      </c>
      <c r="H64" s="96" t="s">
        <v>37</v>
      </c>
      <c r="I64" s="96" t="s">
        <v>37</v>
      </c>
      <c r="J64" s="96" t="s">
        <v>37</v>
      </c>
      <c r="K64" s="97" t="s">
        <v>37</v>
      </c>
      <c r="L64" s="20" t="s">
        <v>37</v>
      </c>
      <c r="M64" s="96" t="s">
        <v>37</v>
      </c>
      <c r="N64" s="58" t="s">
        <v>37</v>
      </c>
      <c r="O64" s="58" t="s">
        <v>37</v>
      </c>
      <c r="P64" s="117">
        <v>466</v>
      </c>
      <c r="Q64" s="118" t="s">
        <v>37</v>
      </c>
      <c r="R64" s="117">
        <v>466</v>
      </c>
      <c r="S64" s="96" t="s">
        <v>37</v>
      </c>
    </row>
    <row r="65" spans="1:19" ht="15.75" customHeight="1" x14ac:dyDescent="0.25">
      <c r="A65" s="210"/>
      <c r="B65" s="211"/>
      <c r="C65" s="112">
        <v>3</v>
      </c>
      <c r="D65" s="112" t="s">
        <v>37</v>
      </c>
      <c r="E65" s="114" t="s">
        <v>37</v>
      </c>
      <c r="F65" s="56" t="s">
        <v>37</v>
      </c>
      <c r="G65" s="88" t="s">
        <v>37</v>
      </c>
      <c r="H65" s="88" t="s">
        <v>37</v>
      </c>
      <c r="I65" s="88" t="s">
        <v>37</v>
      </c>
      <c r="J65" s="88" t="s">
        <v>37</v>
      </c>
      <c r="K65" s="94" t="s">
        <v>37</v>
      </c>
      <c r="L65" s="100" t="s">
        <v>37</v>
      </c>
      <c r="M65" s="88" t="s">
        <v>37</v>
      </c>
      <c r="N65" s="113" t="s">
        <v>37</v>
      </c>
      <c r="O65" s="113" t="s">
        <v>37</v>
      </c>
      <c r="P65" s="34">
        <v>2334</v>
      </c>
      <c r="Q65" s="118" t="s">
        <v>37</v>
      </c>
      <c r="R65" s="34">
        <v>2334</v>
      </c>
      <c r="S65" s="96" t="s">
        <v>37</v>
      </c>
    </row>
    <row r="66" spans="1:19" ht="15.75" customHeight="1" x14ac:dyDescent="0.25">
      <c r="A66" s="210"/>
      <c r="B66" s="211"/>
      <c r="C66" s="112">
        <v>7</v>
      </c>
      <c r="D66" s="115" t="s">
        <v>37</v>
      </c>
      <c r="E66" s="116" t="s">
        <v>37</v>
      </c>
      <c r="F66" s="56" t="s">
        <v>37</v>
      </c>
      <c r="G66" s="88" t="s">
        <v>37</v>
      </c>
      <c r="H66" s="88" t="s">
        <v>37</v>
      </c>
      <c r="I66" s="88" t="s">
        <v>37</v>
      </c>
      <c r="J66" s="88" t="s">
        <v>37</v>
      </c>
      <c r="K66" s="94" t="s">
        <v>37</v>
      </c>
      <c r="L66" s="100" t="s">
        <v>37</v>
      </c>
      <c r="M66" s="88" t="s">
        <v>37</v>
      </c>
      <c r="N66" s="113" t="s">
        <v>37</v>
      </c>
      <c r="O66" s="113" t="s">
        <v>37</v>
      </c>
      <c r="P66" s="34">
        <v>971</v>
      </c>
      <c r="Q66" s="118" t="s">
        <v>37</v>
      </c>
      <c r="R66" s="34">
        <v>971</v>
      </c>
      <c r="S66" s="96" t="s">
        <v>37</v>
      </c>
    </row>
    <row r="67" spans="1:19" ht="15.75" customHeight="1" x14ac:dyDescent="0.25">
      <c r="A67" s="210"/>
      <c r="B67" s="211"/>
      <c r="C67" s="112">
        <v>9</v>
      </c>
      <c r="D67" s="112" t="s">
        <v>37</v>
      </c>
      <c r="E67" s="114" t="s">
        <v>37</v>
      </c>
      <c r="F67" s="22" t="s">
        <v>37</v>
      </c>
      <c r="G67" s="96" t="s">
        <v>37</v>
      </c>
      <c r="H67" s="96" t="s">
        <v>37</v>
      </c>
      <c r="I67" s="96" t="s">
        <v>37</v>
      </c>
      <c r="J67" s="96" t="s">
        <v>37</v>
      </c>
      <c r="K67" s="97" t="s">
        <v>37</v>
      </c>
      <c r="L67" s="20" t="s">
        <v>37</v>
      </c>
      <c r="M67" s="96" t="s">
        <v>37</v>
      </c>
      <c r="N67" s="58" t="s">
        <v>37</v>
      </c>
      <c r="O67" s="58" t="s">
        <v>37</v>
      </c>
      <c r="P67" s="34">
        <v>1796</v>
      </c>
      <c r="Q67" s="118" t="s">
        <v>37</v>
      </c>
      <c r="R67" s="34">
        <v>1796</v>
      </c>
      <c r="S67" s="96" t="s">
        <v>37</v>
      </c>
    </row>
    <row r="68" spans="1:19" ht="15.75" customHeight="1" x14ac:dyDescent="0.25">
      <c r="A68" s="210"/>
      <c r="B68" s="211"/>
      <c r="C68" s="112">
        <v>22</v>
      </c>
      <c r="D68" s="112" t="s">
        <v>37</v>
      </c>
      <c r="E68" s="114" t="s">
        <v>37</v>
      </c>
      <c r="F68" s="56" t="s">
        <v>37</v>
      </c>
      <c r="G68" s="88" t="s">
        <v>37</v>
      </c>
      <c r="H68" s="88" t="s">
        <v>37</v>
      </c>
      <c r="I68" s="88" t="s">
        <v>37</v>
      </c>
      <c r="J68" s="88" t="s">
        <v>37</v>
      </c>
      <c r="K68" s="94" t="s">
        <v>37</v>
      </c>
      <c r="L68" s="100" t="s">
        <v>37</v>
      </c>
      <c r="M68" s="88" t="s">
        <v>37</v>
      </c>
      <c r="N68" s="113" t="s">
        <v>37</v>
      </c>
      <c r="O68" s="113" t="s">
        <v>37</v>
      </c>
      <c r="P68" s="34">
        <v>77</v>
      </c>
      <c r="Q68" s="118" t="s">
        <v>37</v>
      </c>
      <c r="R68" s="34">
        <v>77</v>
      </c>
      <c r="S68" s="96" t="s">
        <v>37</v>
      </c>
    </row>
    <row r="69" spans="1:19" ht="15.75" customHeight="1" x14ac:dyDescent="0.25">
      <c r="A69" s="210"/>
      <c r="B69" s="211"/>
      <c r="C69" s="112">
        <v>23</v>
      </c>
      <c r="D69" s="115" t="s">
        <v>37</v>
      </c>
      <c r="E69" s="116" t="s">
        <v>37</v>
      </c>
      <c r="F69" s="22" t="s">
        <v>37</v>
      </c>
      <c r="G69" s="96" t="s">
        <v>37</v>
      </c>
      <c r="H69" s="96" t="s">
        <v>37</v>
      </c>
      <c r="I69" s="96" t="s">
        <v>37</v>
      </c>
      <c r="J69" s="96" t="s">
        <v>37</v>
      </c>
      <c r="K69" s="97" t="s">
        <v>37</v>
      </c>
      <c r="L69" s="20" t="s">
        <v>37</v>
      </c>
      <c r="M69" s="96" t="s">
        <v>37</v>
      </c>
      <c r="N69" s="58" t="s">
        <v>37</v>
      </c>
      <c r="O69" s="58" t="s">
        <v>37</v>
      </c>
      <c r="P69" s="34">
        <v>25</v>
      </c>
      <c r="Q69" s="118" t="s">
        <v>37</v>
      </c>
      <c r="R69" s="34">
        <v>25</v>
      </c>
      <c r="S69" s="96" t="s">
        <v>37</v>
      </c>
    </row>
    <row r="70" spans="1:19" ht="15.75" customHeight="1" x14ac:dyDescent="0.25">
      <c r="A70" s="210"/>
      <c r="B70" s="211"/>
      <c r="C70" s="112">
        <v>24</v>
      </c>
      <c r="D70" s="112" t="s">
        <v>37</v>
      </c>
      <c r="E70" s="114" t="s">
        <v>37</v>
      </c>
      <c r="F70" s="56" t="s">
        <v>37</v>
      </c>
      <c r="G70" s="88" t="s">
        <v>37</v>
      </c>
      <c r="H70" s="88" t="s">
        <v>37</v>
      </c>
      <c r="I70" s="88" t="s">
        <v>37</v>
      </c>
      <c r="J70" s="88" t="s">
        <v>37</v>
      </c>
      <c r="K70" s="94" t="s">
        <v>37</v>
      </c>
      <c r="L70" s="100" t="s">
        <v>37</v>
      </c>
      <c r="M70" s="88" t="s">
        <v>37</v>
      </c>
      <c r="N70" s="113" t="s">
        <v>37</v>
      </c>
      <c r="O70" s="113" t="s">
        <v>37</v>
      </c>
      <c r="P70" s="34">
        <v>177</v>
      </c>
      <c r="Q70" s="118" t="s">
        <v>37</v>
      </c>
      <c r="R70" s="34">
        <v>177</v>
      </c>
      <c r="S70" s="96" t="s">
        <v>37</v>
      </c>
    </row>
    <row r="71" spans="1:19" ht="15.75" customHeight="1" x14ac:dyDescent="0.25">
      <c r="A71" s="210"/>
      <c r="B71" s="211"/>
      <c r="C71" s="112">
        <v>25</v>
      </c>
      <c r="D71" s="115" t="s">
        <v>37</v>
      </c>
      <c r="E71" s="116" t="s">
        <v>37</v>
      </c>
      <c r="F71" s="56" t="s">
        <v>37</v>
      </c>
      <c r="G71" s="88" t="s">
        <v>37</v>
      </c>
      <c r="H71" s="88" t="s">
        <v>37</v>
      </c>
      <c r="I71" s="88" t="s">
        <v>37</v>
      </c>
      <c r="J71" s="88" t="s">
        <v>37</v>
      </c>
      <c r="K71" s="94" t="s">
        <v>37</v>
      </c>
      <c r="L71" s="100" t="s">
        <v>37</v>
      </c>
      <c r="M71" s="88" t="s">
        <v>37</v>
      </c>
      <c r="N71" s="113" t="s">
        <v>37</v>
      </c>
      <c r="O71" s="113" t="s">
        <v>37</v>
      </c>
      <c r="P71" s="34">
        <v>10</v>
      </c>
      <c r="Q71" s="118" t="s">
        <v>37</v>
      </c>
      <c r="R71" s="34">
        <v>10</v>
      </c>
      <c r="S71" s="96" t="s">
        <v>37</v>
      </c>
    </row>
    <row r="72" spans="1:19" ht="15.75" customHeight="1" x14ac:dyDescent="0.25">
      <c r="A72" s="210"/>
      <c r="B72" s="211"/>
      <c r="C72" s="112">
        <v>26</v>
      </c>
      <c r="D72" s="112" t="s">
        <v>37</v>
      </c>
      <c r="E72" s="114" t="s">
        <v>37</v>
      </c>
      <c r="F72" s="22" t="s">
        <v>37</v>
      </c>
      <c r="G72" s="96" t="s">
        <v>37</v>
      </c>
      <c r="H72" s="96" t="s">
        <v>37</v>
      </c>
      <c r="I72" s="96" t="s">
        <v>37</v>
      </c>
      <c r="J72" s="96" t="s">
        <v>37</v>
      </c>
      <c r="K72" s="97" t="s">
        <v>37</v>
      </c>
      <c r="L72" s="20" t="s">
        <v>37</v>
      </c>
      <c r="M72" s="96" t="s">
        <v>37</v>
      </c>
      <c r="N72" s="58" t="s">
        <v>37</v>
      </c>
      <c r="O72" s="58" t="s">
        <v>37</v>
      </c>
      <c r="P72" s="34">
        <v>5</v>
      </c>
      <c r="Q72" s="118" t="s">
        <v>37</v>
      </c>
      <c r="R72" s="34">
        <v>5</v>
      </c>
      <c r="S72" s="96" t="s">
        <v>37</v>
      </c>
    </row>
    <row r="73" spans="1:19" ht="15.75" customHeight="1" x14ac:dyDescent="0.25">
      <c r="A73" s="210"/>
      <c r="B73" s="211"/>
      <c r="C73" s="112">
        <v>27</v>
      </c>
      <c r="D73" s="115" t="s">
        <v>37</v>
      </c>
      <c r="E73" s="116" t="s">
        <v>37</v>
      </c>
      <c r="F73" s="56" t="s">
        <v>37</v>
      </c>
      <c r="G73" s="88" t="s">
        <v>37</v>
      </c>
      <c r="H73" s="88" t="s">
        <v>37</v>
      </c>
      <c r="I73" s="88" t="s">
        <v>37</v>
      </c>
      <c r="J73" s="88" t="s">
        <v>37</v>
      </c>
      <c r="K73" s="94" t="s">
        <v>37</v>
      </c>
      <c r="L73" s="100" t="s">
        <v>37</v>
      </c>
      <c r="M73" s="88" t="s">
        <v>37</v>
      </c>
      <c r="N73" s="113" t="s">
        <v>37</v>
      </c>
      <c r="O73" s="113" t="s">
        <v>37</v>
      </c>
      <c r="P73" s="34">
        <v>2983</v>
      </c>
      <c r="Q73" s="118" t="s">
        <v>37</v>
      </c>
      <c r="R73" s="34">
        <v>2983</v>
      </c>
      <c r="S73" s="96" t="s">
        <v>37</v>
      </c>
    </row>
    <row r="74" spans="1:19" ht="15.75" customHeight="1" x14ac:dyDescent="0.25">
      <c r="A74" s="210"/>
      <c r="B74" s="211"/>
      <c r="C74" s="112">
        <v>28</v>
      </c>
      <c r="D74" s="112" t="s">
        <v>37</v>
      </c>
      <c r="E74" s="114" t="s">
        <v>37</v>
      </c>
      <c r="F74" s="56" t="s">
        <v>37</v>
      </c>
      <c r="G74" s="88" t="s">
        <v>37</v>
      </c>
      <c r="H74" s="88" t="s">
        <v>37</v>
      </c>
      <c r="I74" s="88" t="s">
        <v>37</v>
      </c>
      <c r="J74" s="88" t="s">
        <v>37</v>
      </c>
      <c r="K74" s="94" t="s">
        <v>37</v>
      </c>
      <c r="L74" s="100" t="s">
        <v>37</v>
      </c>
      <c r="M74" s="88" t="s">
        <v>37</v>
      </c>
      <c r="N74" s="113" t="s">
        <v>37</v>
      </c>
      <c r="O74" s="113" t="s">
        <v>37</v>
      </c>
      <c r="P74" s="34">
        <v>274</v>
      </c>
      <c r="Q74" s="118" t="s">
        <v>37</v>
      </c>
      <c r="R74" s="34">
        <v>274</v>
      </c>
      <c r="S74" s="96" t="s">
        <v>37</v>
      </c>
    </row>
    <row r="75" spans="1:19" ht="15.75" customHeight="1" x14ac:dyDescent="0.25">
      <c r="A75" s="210"/>
      <c r="B75" s="211"/>
      <c r="C75" s="112">
        <v>29</v>
      </c>
      <c r="D75" s="115" t="s">
        <v>37</v>
      </c>
      <c r="E75" s="116" t="s">
        <v>37</v>
      </c>
      <c r="F75" s="22" t="s">
        <v>37</v>
      </c>
      <c r="G75" s="96" t="s">
        <v>37</v>
      </c>
      <c r="H75" s="96" t="s">
        <v>37</v>
      </c>
      <c r="I75" s="96" t="s">
        <v>37</v>
      </c>
      <c r="J75" s="96" t="s">
        <v>37</v>
      </c>
      <c r="K75" s="97" t="s">
        <v>37</v>
      </c>
      <c r="L75" s="20" t="s">
        <v>37</v>
      </c>
      <c r="M75" s="96" t="s">
        <v>37</v>
      </c>
      <c r="N75" s="58" t="s">
        <v>37</v>
      </c>
      <c r="O75" s="58" t="s">
        <v>37</v>
      </c>
      <c r="P75" s="34">
        <v>60</v>
      </c>
      <c r="Q75" s="118" t="s">
        <v>37</v>
      </c>
      <c r="R75" s="34">
        <v>60</v>
      </c>
      <c r="S75" s="96" t="s">
        <v>37</v>
      </c>
    </row>
    <row r="76" spans="1:19" ht="15.75" customHeight="1" x14ac:dyDescent="0.25">
      <c r="A76" s="210"/>
      <c r="B76" s="211"/>
      <c r="C76" s="112">
        <v>30</v>
      </c>
      <c r="D76" s="112" t="s">
        <v>37</v>
      </c>
      <c r="E76" s="114" t="s">
        <v>37</v>
      </c>
      <c r="F76" s="56" t="s">
        <v>37</v>
      </c>
      <c r="G76" s="88" t="s">
        <v>37</v>
      </c>
      <c r="H76" s="88" t="s">
        <v>37</v>
      </c>
      <c r="I76" s="88" t="s">
        <v>37</v>
      </c>
      <c r="J76" s="88" t="s">
        <v>37</v>
      </c>
      <c r="K76" s="94" t="s">
        <v>37</v>
      </c>
      <c r="L76" s="100" t="s">
        <v>37</v>
      </c>
      <c r="M76" s="88" t="s">
        <v>37</v>
      </c>
      <c r="N76" s="113" t="s">
        <v>37</v>
      </c>
      <c r="O76" s="113" t="s">
        <v>37</v>
      </c>
      <c r="P76" s="34">
        <v>58</v>
      </c>
      <c r="Q76" s="118" t="s">
        <v>37</v>
      </c>
      <c r="R76" s="34">
        <v>58</v>
      </c>
      <c r="S76" s="96" t="s">
        <v>37</v>
      </c>
    </row>
    <row r="77" spans="1:19" ht="15.75" customHeight="1" x14ac:dyDescent="0.25">
      <c r="A77" s="210"/>
      <c r="B77" s="211"/>
      <c r="C77" s="112">
        <v>31</v>
      </c>
      <c r="D77" s="115" t="s">
        <v>37</v>
      </c>
      <c r="E77" s="116" t="s">
        <v>37</v>
      </c>
      <c r="F77" s="56" t="s">
        <v>37</v>
      </c>
      <c r="G77" s="88" t="s">
        <v>37</v>
      </c>
      <c r="H77" s="88" t="s">
        <v>37</v>
      </c>
      <c r="I77" s="88" t="s">
        <v>37</v>
      </c>
      <c r="J77" s="88" t="s">
        <v>37</v>
      </c>
      <c r="K77" s="94" t="s">
        <v>37</v>
      </c>
      <c r="L77" s="100" t="s">
        <v>37</v>
      </c>
      <c r="M77" s="88" t="s">
        <v>37</v>
      </c>
      <c r="N77" s="113" t="s">
        <v>37</v>
      </c>
      <c r="O77" s="113" t="s">
        <v>37</v>
      </c>
      <c r="P77" s="34">
        <v>13</v>
      </c>
      <c r="Q77" s="118" t="s">
        <v>37</v>
      </c>
      <c r="R77" s="34">
        <v>13</v>
      </c>
      <c r="S77" s="96" t="s">
        <v>37</v>
      </c>
    </row>
    <row r="78" spans="1:19" ht="15.75" customHeight="1" x14ac:dyDescent="0.25">
      <c r="A78" s="210"/>
      <c r="B78" s="211"/>
      <c r="C78" s="112">
        <v>39</v>
      </c>
      <c r="D78" s="112" t="s">
        <v>37</v>
      </c>
      <c r="E78" s="114" t="s">
        <v>37</v>
      </c>
      <c r="F78" s="22" t="s">
        <v>37</v>
      </c>
      <c r="G78" s="96" t="s">
        <v>37</v>
      </c>
      <c r="H78" s="96" t="s">
        <v>37</v>
      </c>
      <c r="I78" s="96" t="s">
        <v>37</v>
      </c>
      <c r="J78" s="96" t="s">
        <v>37</v>
      </c>
      <c r="K78" s="97" t="s">
        <v>37</v>
      </c>
      <c r="L78" s="20" t="s">
        <v>37</v>
      </c>
      <c r="M78" s="96" t="s">
        <v>37</v>
      </c>
      <c r="N78" s="58" t="s">
        <v>37</v>
      </c>
      <c r="O78" s="58" t="s">
        <v>37</v>
      </c>
      <c r="P78" s="34">
        <v>4521</v>
      </c>
      <c r="Q78" s="118" t="s">
        <v>37</v>
      </c>
      <c r="R78" s="34">
        <v>4521</v>
      </c>
      <c r="S78" s="96" t="s">
        <v>37</v>
      </c>
    </row>
    <row r="79" spans="1:19" ht="15.75" customHeight="1" x14ac:dyDescent="0.25">
      <c r="A79" s="210"/>
      <c r="B79" s="211"/>
      <c r="C79" s="112">
        <v>40</v>
      </c>
      <c r="D79" s="115" t="s">
        <v>37</v>
      </c>
      <c r="E79" s="116" t="s">
        <v>37</v>
      </c>
      <c r="F79" s="56" t="s">
        <v>37</v>
      </c>
      <c r="G79" s="88" t="s">
        <v>37</v>
      </c>
      <c r="H79" s="88" t="s">
        <v>37</v>
      </c>
      <c r="I79" s="88" t="s">
        <v>37</v>
      </c>
      <c r="J79" s="88" t="s">
        <v>37</v>
      </c>
      <c r="K79" s="94" t="s">
        <v>37</v>
      </c>
      <c r="L79" s="100" t="s">
        <v>37</v>
      </c>
      <c r="M79" s="88" t="s">
        <v>37</v>
      </c>
      <c r="N79" s="113" t="s">
        <v>37</v>
      </c>
      <c r="O79" s="113" t="s">
        <v>37</v>
      </c>
      <c r="P79" s="34">
        <v>2212</v>
      </c>
      <c r="Q79" s="118" t="s">
        <v>37</v>
      </c>
      <c r="R79" s="34">
        <v>2212</v>
      </c>
      <c r="S79" s="96" t="s">
        <v>37</v>
      </c>
    </row>
    <row r="80" spans="1:19" ht="15.75" customHeight="1" x14ac:dyDescent="0.25">
      <c r="A80" s="210"/>
      <c r="B80" s="211"/>
      <c r="C80" s="112">
        <v>43</v>
      </c>
      <c r="D80" s="112" t="s">
        <v>37</v>
      </c>
      <c r="E80" s="114" t="s">
        <v>37</v>
      </c>
      <c r="F80" s="56" t="s">
        <v>37</v>
      </c>
      <c r="G80" s="88" t="s">
        <v>37</v>
      </c>
      <c r="H80" s="88" t="s">
        <v>37</v>
      </c>
      <c r="I80" s="88" t="s">
        <v>37</v>
      </c>
      <c r="J80" s="88" t="s">
        <v>37</v>
      </c>
      <c r="K80" s="94" t="s">
        <v>37</v>
      </c>
      <c r="L80" s="100" t="s">
        <v>37</v>
      </c>
      <c r="M80" s="88" t="s">
        <v>37</v>
      </c>
      <c r="N80" s="113" t="s">
        <v>37</v>
      </c>
      <c r="O80" s="113" t="s">
        <v>37</v>
      </c>
      <c r="P80" s="34">
        <v>3659</v>
      </c>
      <c r="Q80" s="118" t="s">
        <v>37</v>
      </c>
      <c r="R80" s="34">
        <v>3659</v>
      </c>
      <c r="S80" s="96" t="s">
        <v>37</v>
      </c>
    </row>
    <row r="81" spans="1:20" ht="15.75" customHeight="1" x14ac:dyDescent="0.25">
      <c r="A81" s="210"/>
      <c r="B81" s="211"/>
      <c r="C81" s="112">
        <v>48</v>
      </c>
      <c r="D81" s="115" t="s">
        <v>37</v>
      </c>
      <c r="E81" s="116" t="s">
        <v>37</v>
      </c>
      <c r="F81" s="22" t="s">
        <v>37</v>
      </c>
      <c r="G81" s="96" t="s">
        <v>37</v>
      </c>
      <c r="H81" s="96" t="s">
        <v>37</v>
      </c>
      <c r="I81" s="96" t="s">
        <v>37</v>
      </c>
      <c r="J81" s="96" t="s">
        <v>37</v>
      </c>
      <c r="K81" s="97" t="s">
        <v>37</v>
      </c>
      <c r="L81" s="20" t="s">
        <v>37</v>
      </c>
      <c r="M81" s="96" t="s">
        <v>37</v>
      </c>
      <c r="N81" s="58" t="s">
        <v>37</v>
      </c>
      <c r="O81" s="58" t="s">
        <v>37</v>
      </c>
      <c r="P81" s="34">
        <v>2163</v>
      </c>
      <c r="Q81" s="118" t="s">
        <v>37</v>
      </c>
      <c r="R81" s="34">
        <v>2163</v>
      </c>
      <c r="S81" s="96" t="s">
        <v>37</v>
      </c>
    </row>
    <row r="82" spans="1:20" ht="15.75" customHeight="1" x14ac:dyDescent="0.25">
      <c r="A82" s="210"/>
      <c r="B82" s="211"/>
      <c r="C82" s="112">
        <v>53</v>
      </c>
      <c r="D82" s="112" t="s">
        <v>37</v>
      </c>
      <c r="E82" s="114" t="s">
        <v>37</v>
      </c>
      <c r="F82" s="56" t="s">
        <v>37</v>
      </c>
      <c r="G82" s="88" t="s">
        <v>37</v>
      </c>
      <c r="H82" s="88" t="s">
        <v>37</v>
      </c>
      <c r="I82" s="88" t="s">
        <v>37</v>
      </c>
      <c r="J82" s="88" t="s">
        <v>37</v>
      </c>
      <c r="K82" s="94" t="s">
        <v>37</v>
      </c>
      <c r="L82" s="100" t="s">
        <v>37</v>
      </c>
      <c r="M82" s="88" t="s">
        <v>37</v>
      </c>
      <c r="N82" s="113" t="s">
        <v>37</v>
      </c>
      <c r="O82" s="113" t="s">
        <v>37</v>
      </c>
      <c r="P82" s="34">
        <v>320</v>
      </c>
      <c r="Q82" s="118" t="s">
        <v>37</v>
      </c>
      <c r="R82" s="34">
        <v>320</v>
      </c>
      <c r="S82" s="96" t="s">
        <v>37</v>
      </c>
    </row>
    <row r="83" spans="1:20" ht="15.75" customHeight="1" x14ac:dyDescent="0.25">
      <c r="A83" s="210"/>
      <c r="B83" s="211"/>
      <c r="C83" s="112">
        <v>54</v>
      </c>
      <c r="D83" s="112" t="s">
        <v>37</v>
      </c>
      <c r="E83" s="114" t="s">
        <v>37</v>
      </c>
      <c r="F83" s="56" t="s">
        <v>37</v>
      </c>
      <c r="G83" s="88" t="s">
        <v>37</v>
      </c>
      <c r="H83" s="88" t="s">
        <v>37</v>
      </c>
      <c r="I83" s="88" t="s">
        <v>37</v>
      </c>
      <c r="J83" s="88" t="s">
        <v>37</v>
      </c>
      <c r="K83" s="94" t="s">
        <v>37</v>
      </c>
      <c r="L83" s="100" t="s">
        <v>37</v>
      </c>
      <c r="M83" s="88" t="s">
        <v>37</v>
      </c>
      <c r="N83" s="113" t="s">
        <v>37</v>
      </c>
      <c r="O83" s="113" t="s">
        <v>37</v>
      </c>
      <c r="P83" s="34">
        <v>1861</v>
      </c>
      <c r="Q83" s="96" t="s">
        <v>37</v>
      </c>
      <c r="R83" s="34">
        <v>1861</v>
      </c>
      <c r="S83" s="96" t="s">
        <v>37</v>
      </c>
    </row>
    <row r="84" spans="1:20" ht="15.75" customHeight="1" x14ac:dyDescent="0.25">
      <c r="A84" s="210"/>
      <c r="B84" s="211"/>
      <c r="C84" s="112">
        <v>55</v>
      </c>
      <c r="D84" s="115" t="s">
        <v>37</v>
      </c>
      <c r="E84" s="116" t="s">
        <v>37</v>
      </c>
      <c r="F84" s="56" t="s">
        <v>37</v>
      </c>
      <c r="G84" s="88" t="s">
        <v>37</v>
      </c>
      <c r="H84" s="88" t="s">
        <v>37</v>
      </c>
      <c r="I84" s="88" t="s">
        <v>37</v>
      </c>
      <c r="J84" s="88" t="s">
        <v>37</v>
      </c>
      <c r="K84" s="94" t="s">
        <v>37</v>
      </c>
      <c r="L84" s="100" t="s">
        <v>37</v>
      </c>
      <c r="M84" s="88" t="s">
        <v>37</v>
      </c>
      <c r="N84" s="113" t="s">
        <v>37</v>
      </c>
      <c r="O84" s="113" t="s">
        <v>37</v>
      </c>
      <c r="P84" s="34">
        <v>362</v>
      </c>
      <c r="Q84" s="118" t="s">
        <v>37</v>
      </c>
      <c r="R84" s="34">
        <v>362</v>
      </c>
      <c r="S84" s="96" t="s">
        <v>37</v>
      </c>
    </row>
    <row r="85" spans="1:20" ht="15.75" customHeight="1" x14ac:dyDescent="0.25">
      <c r="A85" s="210"/>
      <c r="B85" s="211"/>
      <c r="C85" s="112">
        <v>56</v>
      </c>
      <c r="D85" s="112" t="s">
        <v>37</v>
      </c>
      <c r="E85" s="114" t="s">
        <v>37</v>
      </c>
      <c r="F85" s="22" t="s">
        <v>37</v>
      </c>
      <c r="G85" s="96" t="s">
        <v>37</v>
      </c>
      <c r="H85" s="96" t="s">
        <v>37</v>
      </c>
      <c r="I85" s="96" t="s">
        <v>37</v>
      </c>
      <c r="J85" s="96" t="s">
        <v>37</v>
      </c>
      <c r="K85" s="97" t="s">
        <v>37</v>
      </c>
      <c r="L85" s="20" t="s">
        <v>37</v>
      </c>
      <c r="M85" s="96" t="s">
        <v>37</v>
      </c>
      <c r="N85" s="58" t="s">
        <v>37</v>
      </c>
      <c r="O85" s="58" t="s">
        <v>37</v>
      </c>
      <c r="P85" s="34">
        <v>299</v>
      </c>
      <c r="Q85" s="118" t="s">
        <v>37</v>
      </c>
      <c r="R85" s="34">
        <v>299</v>
      </c>
      <c r="S85" s="96" t="s">
        <v>37</v>
      </c>
    </row>
    <row r="86" spans="1:20" ht="15.75" customHeight="1" x14ac:dyDescent="0.25">
      <c r="A86" s="210"/>
      <c r="B86" s="211"/>
      <c r="C86" s="112">
        <v>57</v>
      </c>
      <c r="D86" s="115" t="s">
        <v>37</v>
      </c>
      <c r="E86" s="116" t="s">
        <v>37</v>
      </c>
      <c r="F86" s="56" t="s">
        <v>37</v>
      </c>
      <c r="G86" s="88" t="s">
        <v>37</v>
      </c>
      <c r="H86" s="88" t="s">
        <v>37</v>
      </c>
      <c r="I86" s="88" t="s">
        <v>37</v>
      </c>
      <c r="J86" s="88" t="s">
        <v>37</v>
      </c>
      <c r="K86" s="94" t="s">
        <v>37</v>
      </c>
      <c r="L86" s="100" t="s">
        <v>37</v>
      </c>
      <c r="M86" s="88" t="s">
        <v>37</v>
      </c>
      <c r="N86" s="113" t="s">
        <v>37</v>
      </c>
      <c r="O86" s="113" t="s">
        <v>37</v>
      </c>
      <c r="P86" s="34">
        <v>395</v>
      </c>
      <c r="Q86" s="118" t="s">
        <v>37</v>
      </c>
      <c r="R86" s="34">
        <v>395</v>
      </c>
      <c r="S86" s="96" t="s">
        <v>37</v>
      </c>
    </row>
    <row r="87" spans="1:20" ht="15.75" customHeight="1" x14ac:dyDescent="0.25">
      <c r="A87" s="210"/>
      <c r="B87" s="211"/>
      <c r="C87" s="112">
        <v>58</v>
      </c>
      <c r="D87" s="112" t="s">
        <v>37</v>
      </c>
      <c r="E87" s="114" t="s">
        <v>37</v>
      </c>
      <c r="F87" s="56" t="s">
        <v>37</v>
      </c>
      <c r="G87" s="88" t="s">
        <v>37</v>
      </c>
      <c r="H87" s="88" t="s">
        <v>37</v>
      </c>
      <c r="I87" s="88" t="s">
        <v>37</v>
      </c>
      <c r="J87" s="88" t="s">
        <v>37</v>
      </c>
      <c r="K87" s="94" t="s">
        <v>37</v>
      </c>
      <c r="L87" s="100" t="s">
        <v>37</v>
      </c>
      <c r="M87" s="88" t="s">
        <v>37</v>
      </c>
      <c r="N87" s="113" t="s">
        <v>37</v>
      </c>
      <c r="O87" s="113" t="s">
        <v>37</v>
      </c>
      <c r="P87" s="34">
        <v>257</v>
      </c>
      <c r="Q87" s="118" t="s">
        <v>37</v>
      </c>
      <c r="R87" s="34">
        <v>257</v>
      </c>
      <c r="S87" s="96" t="s">
        <v>37</v>
      </c>
    </row>
    <row r="88" spans="1:20" ht="15.75" customHeight="1" x14ac:dyDescent="0.25">
      <c r="A88" s="210"/>
      <c r="B88" s="211"/>
      <c r="C88" s="112">
        <v>59</v>
      </c>
      <c r="D88" s="115" t="s">
        <v>37</v>
      </c>
      <c r="E88" s="116" t="s">
        <v>37</v>
      </c>
      <c r="F88" s="22" t="s">
        <v>37</v>
      </c>
      <c r="G88" s="96" t="s">
        <v>37</v>
      </c>
      <c r="H88" s="96" t="s">
        <v>37</v>
      </c>
      <c r="I88" s="96" t="s">
        <v>37</v>
      </c>
      <c r="J88" s="96" t="s">
        <v>37</v>
      </c>
      <c r="K88" s="97" t="s">
        <v>37</v>
      </c>
      <c r="L88" s="20" t="s">
        <v>37</v>
      </c>
      <c r="M88" s="96" t="s">
        <v>37</v>
      </c>
      <c r="N88" s="58" t="s">
        <v>37</v>
      </c>
      <c r="O88" s="58" t="s">
        <v>37</v>
      </c>
      <c r="P88" s="34">
        <v>236</v>
      </c>
      <c r="Q88" s="118" t="s">
        <v>37</v>
      </c>
      <c r="R88" s="34">
        <v>236</v>
      </c>
      <c r="S88" s="96" t="s">
        <v>37</v>
      </c>
    </row>
    <row r="89" spans="1:20" ht="15.75" customHeight="1" x14ac:dyDescent="0.25">
      <c r="A89" s="210"/>
      <c r="B89" s="211"/>
      <c r="C89" s="112">
        <v>60</v>
      </c>
      <c r="D89" s="112" t="s">
        <v>37</v>
      </c>
      <c r="E89" s="114" t="s">
        <v>37</v>
      </c>
      <c r="F89" s="56" t="s">
        <v>37</v>
      </c>
      <c r="G89" s="88" t="s">
        <v>37</v>
      </c>
      <c r="H89" s="88" t="s">
        <v>37</v>
      </c>
      <c r="I89" s="88" t="s">
        <v>37</v>
      </c>
      <c r="J89" s="88" t="s">
        <v>37</v>
      </c>
      <c r="K89" s="94" t="s">
        <v>37</v>
      </c>
      <c r="L89" s="100" t="s">
        <v>37</v>
      </c>
      <c r="M89" s="88" t="s">
        <v>37</v>
      </c>
      <c r="N89" s="113" t="s">
        <v>37</v>
      </c>
      <c r="O89" s="113" t="s">
        <v>37</v>
      </c>
      <c r="P89" s="34">
        <v>110</v>
      </c>
      <c r="Q89" s="118" t="s">
        <v>37</v>
      </c>
      <c r="R89" s="34">
        <v>110</v>
      </c>
      <c r="S89" s="96" t="s">
        <v>37</v>
      </c>
    </row>
    <row r="90" spans="1:20" ht="15.75" customHeight="1" x14ac:dyDescent="0.25">
      <c r="A90" s="210"/>
      <c r="B90" s="211"/>
      <c r="C90" s="112">
        <v>61</v>
      </c>
      <c r="D90" s="115" t="s">
        <v>37</v>
      </c>
      <c r="E90" s="116" t="s">
        <v>37</v>
      </c>
      <c r="F90" s="56" t="s">
        <v>37</v>
      </c>
      <c r="G90" s="88" t="s">
        <v>37</v>
      </c>
      <c r="H90" s="88" t="s">
        <v>37</v>
      </c>
      <c r="I90" s="88" t="s">
        <v>37</v>
      </c>
      <c r="J90" s="88" t="s">
        <v>37</v>
      </c>
      <c r="K90" s="94" t="s">
        <v>37</v>
      </c>
      <c r="L90" s="100" t="s">
        <v>37</v>
      </c>
      <c r="M90" s="88" t="s">
        <v>37</v>
      </c>
      <c r="N90" s="113" t="s">
        <v>37</v>
      </c>
      <c r="O90" s="113" t="s">
        <v>37</v>
      </c>
      <c r="P90" s="34">
        <v>1102</v>
      </c>
      <c r="Q90" s="118" t="s">
        <v>37</v>
      </c>
      <c r="R90" s="34">
        <v>1102</v>
      </c>
      <c r="S90" s="96" t="s">
        <v>37</v>
      </c>
    </row>
    <row r="91" spans="1:20" ht="15.75" customHeight="1" x14ac:dyDescent="0.25">
      <c r="A91" s="210"/>
      <c r="B91" s="211"/>
      <c r="C91" s="112">
        <v>62</v>
      </c>
      <c r="D91" s="112" t="s">
        <v>37</v>
      </c>
      <c r="E91" s="114" t="s">
        <v>37</v>
      </c>
      <c r="F91" s="22" t="s">
        <v>37</v>
      </c>
      <c r="G91" s="96" t="s">
        <v>37</v>
      </c>
      <c r="H91" s="96" t="s">
        <v>37</v>
      </c>
      <c r="I91" s="96" t="s">
        <v>37</v>
      </c>
      <c r="J91" s="96" t="s">
        <v>37</v>
      </c>
      <c r="K91" s="97" t="s">
        <v>37</v>
      </c>
      <c r="L91" s="20" t="s">
        <v>37</v>
      </c>
      <c r="M91" s="96" t="s">
        <v>37</v>
      </c>
      <c r="N91" s="58" t="s">
        <v>37</v>
      </c>
      <c r="O91" s="58" t="s">
        <v>37</v>
      </c>
      <c r="P91" s="34">
        <v>599</v>
      </c>
      <c r="Q91" s="118" t="s">
        <v>37</v>
      </c>
      <c r="R91" s="34">
        <v>599</v>
      </c>
      <c r="S91" s="96" t="s">
        <v>37</v>
      </c>
    </row>
    <row r="92" spans="1:20" ht="15.75" customHeight="1" x14ac:dyDescent="0.25">
      <c r="A92" s="210"/>
      <c r="B92" s="211"/>
      <c r="C92" s="112">
        <v>63</v>
      </c>
      <c r="D92" s="115" t="s">
        <v>37</v>
      </c>
      <c r="E92" s="116" t="s">
        <v>37</v>
      </c>
      <c r="F92" s="56" t="s">
        <v>37</v>
      </c>
      <c r="G92" s="88" t="s">
        <v>37</v>
      </c>
      <c r="H92" s="88" t="s">
        <v>37</v>
      </c>
      <c r="I92" s="88" t="s">
        <v>37</v>
      </c>
      <c r="J92" s="88" t="s">
        <v>37</v>
      </c>
      <c r="K92" s="94" t="s">
        <v>37</v>
      </c>
      <c r="L92" s="100" t="s">
        <v>37</v>
      </c>
      <c r="M92" s="88" t="s">
        <v>37</v>
      </c>
      <c r="N92" s="113" t="s">
        <v>37</v>
      </c>
      <c r="O92" s="113" t="s">
        <v>37</v>
      </c>
      <c r="P92" s="34">
        <v>292</v>
      </c>
      <c r="Q92" s="118" t="s">
        <v>37</v>
      </c>
      <c r="R92" s="34">
        <v>292</v>
      </c>
      <c r="S92" s="96" t="s">
        <v>37</v>
      </c>
    </row>
    <row r="93" spans="1:20" s="71" customFormat="1" ht="29.25" customHeight="1" thickBot="1" x14ac:dyDescent="0.3">
      <c r="A93" s="212"/>
      <c r="B93" s="213"/>
      <c r="C93" s="162" t="s">
        <v>38</v>
      </c>
      <c r="D93" s="163"/>
      <c r="E93" s="164"/>
      <c r="F93" s="21"/>
      <c r="G93" s="19" t="s">
        <v>37</v>
      </c>
      <c r="H93" s="19" t="s">
        <v>37</v>
      </c>
      <c r="I93" s="19" t="s">
        <v>37</v>
      </c>
      <c r="J93" s="19" t="s">
        <v>37</v>
      </c>
      <c r="K93" s="2" t="s">
        <v>37</v>
      </c>
      <c r="L93" s="14" t="s">
        <v>37</v>
      </c>
      <c r="M93" s="120" t="s">
        <v>37</v>
      </c>
      <c r="N93" s="120" t="s">
        <v>37</v>
      </c>
      <c r="O93" s="120" t="s">
        <v>37</v>
      </c>
      <c r="P93" s="9">
        <f>SUM(P64:P92)</f>
        <v>27637</v>
      </c>
      <c r="Q93" s="121">
        <v>0</v>
      </c>
      <c r="R93" s="9">
        <f>SUM(R64:R92)</f>
        <v>27637</v>
      </c>
      <c r="S93" s="2" t="s">
        <v>37</v>
      </c>
    </row>
    <row r="94" spans="1:20" ht="60" customHeight="1" thickBot="1" x14ac:dyDescent="0.3">
      <c r="A94" s="171" t="s">
        <v>35</v>
      </c>
      <c r="B94" s="172"/>
      <c r="C94" s="172"/>
      <c r="D94" s="172"/>
      <c r="E94" s="173"/>
      <c r="F94" s="69"/>
      <c r="G94" s="12" t="s">
        <v>37</v>
      </c>
      <c r="H94" s="8" t="s">
        <v>37</v>
      </c>
      <c r="I94" s="8" t="s">
        <v>37</v>
      </c>
      <c r="J94" s="8" t="s">
        <v>37</v>
      </c>
      <c r="K94" s="49" t="e">
        <f>K61+#REF!+K47+K45+K42</f>
        <v>#REF!</v>
      </c>
      <c r="L94" s="15" t="s">
        <v>37</v>
      </c>
      <c r="M94" s="12" t="s">
        <v>37</v>
      </c>
      <c r="N94" s="13" t="s">
        <v>37</v>
      </c>
      <c r="O94" s="13" t="s">
        <v>37</v>
      </c>
      <c r="P94" s="119" t="e">
        <f>P43+P45+P47+#REF!+P61+P63+P93</f>
        <v>#REF!</v>
      </c>
      <c r="Q94" s="44">
        <f>Q17</f>
        <v>1359</v>
      </c>
      <c r="R94" s="107" t="e">
        <f>R93+R63+R47+R45+R42+#REF!+R61</f>
        <v>#REF!</v>
      </c>
      <c r="S94" s="8" t="s">
        <v>37</v>
      </c>
    </row>
    <row r="95" spans="1:20" ht="17.25" customHeight="1" thickBot="1" x14ac:dyDescent="0.3">
      <c r="A95" s="219" t="s">
        <v>36</v>
      </c>
      <c r="B95" s="219"/>
      <c r="C95" s="219"/>
      <c r="D95" s="219"/>
      <c r="E95" s="220"/>
      <c r="F95" s="3"/>
      <c r="G95" s="38" t="s">
        <v>37</v>
      </c>
      <c r="H95" s="50" t="s">
        <v>37</v>
      </c>
      <c r="I95" s="46">
        <f>I17</f>
        <v>23655.09</v>
      </c>
      <c r="J95" s="47">
        <f>J17</f>
        <v>6341.36</v>
      </c>
      <c r="K95" s="48" t="e">
        <f>K61+#REF!+K47+K45+K42+K17</f>
        <v>#REF!</v>
      </c>
      <c r="L95" s="39" t="s">
        <v>37</v>
      </c>
      <c r="M95" s="45">
        <f>M17</f>
        <v>1751.5825</v>
      </c>
      <c r="N95" s="45">
        <f>N17</f>
        <v>17677.92622055762</v>
      </c>
      <c r="O95" s="45"/>
      <c r="P95" s="45" t="e">
        <f>P94+P17</f>
        <v>#REF!</v>
      </c>
      <c r="Q95" s="46">
        <f>Q94+Q43+Q17</f>
        <v>2727</v>
      </c>
      <c r="R95" s="106" t="e">
        <f>R93+R63+R47+R45+R42+R17+#REF!+R61</f>
        <v>#REF!</v>
      </c>
      <c r="S95" s="81" t="s">
        <v>37</v>
      </c>
    </row>
    <row r="96" spans="1:20" x14ac:dyDescent="0.25">
      <c r="A96" s="71"/>
      <c r="B96" s="1"/>
      <c r="C96" s="1"/>
      <c r="D96" s="1"/>
      <c r="E96" s="1"/>
      <c r="F96" s="1"/>
      <c r="G96" s="1"/>
      <c r="H96" s="1"/>
      <c r="I96" s="1"/>
      <c r="J96" s="1"/>
      <c r="K96" s="1"/>
      <c r="L96" s="41"/>
      <c r="M96" s="42"/>
      <c r="N96" s="42"/>
      <c r="O96" s="42"/>
      <c r="P96" s="1"/>
      <c r="Q96" s="1"/>
      <c r="R96" s="1"/>
      <c r="S96" s="1"/>
      <c r="T96" s="71"/>
    </row>
    <row r="97" spans="1:20" x14ac:dyDescent="0.25">
      <c r="A97" s="71"/>
      <c r="B97" s="1"/>
      <c r="C97" s="1"/>
      <c r="D97" s="1"/>
      <c r="E97" s="1"/>
      <c r="F97" s="1"/>
      <c r="G97" s="1"/>
      <c r="H97" s="1"/>
      <c r="I97" s="1"/>
      <c r="J97" s="1"/>
      <c r="K97" s="1"/>
      <c r="L97" s="41"/>
      <c r="M97" s="42"/>
      <c r="N97" s="42"/>
      <c r="O97" s="42"/>
      <c r="P97" s="1"/>
      <c r="Q97" s="1"/>
      <c r="R97" s="1"/>
      <c r="S97" s="1"/>
      <c r="T97" s="71"/>
    </row>
    <row r="98" spans="1:20" x14ac:dyDescent="0.25">
      <c r="A98" s="71"/>
      <c r="B98" s="1"/>
      <c r="C98" s="1"/>
      <c r="D98" s="1"/>
      <c r="E98" s="1"/>
      <c r="F98" s="1"/>
      <c r="G98" s="1"/>
      <c r="H98" s="1"/>
      <c r="I98" s="1"/>
      <c r="J98" s="1"/>
      <c r="K98" s="1"/>
      <c r="L98" s="41"/>
      <c r="M98" s="42"/>
      <c r="N98" s="42"/>
      <c r="O98" s="42"/>
      <c r="P98" s="1"/>
      <c r="Q98" s="1"/>
      <c r="R98" s="1"/>
      <c r="S98" s="1"/>
      <c r="T98" s="71"/>
    </row>
    <row r="99" spans="1:20" x14ac:dyDescent="0.25">
      <c r="A99" s="71"/>
      <c r="B99" s="1"/>
      <c r="C99" s="1"/>
      <c r="D99" s="1"/>
      <c r="E99" s="1"/>
      <c r="F99" s="1"/>
      <c r="G99" s="1"/>
      <c r="H99" s="1"/>
      <c r="I99" s="1"/>
      <c r="J99" s="1"/>
      <c r="K99" s="1"/>
      <c r="L99" s="41"/>
      <c r="M99" s="42"/>
      <c r="N99" s="42"/>
      <c r="O99" s="42"/>
      <c r="P99" s="1"/>
      <c r="Q99" s="1"/>
      <c r="R99" s="1"/>
      <c r="S99" s="1"/>
      <c r="T99" s="71"/>
    </row>
    <row r="100" spans="1:20" x14ac:dyDescent="0.25">
      <c r="A100" s="7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41"/>
      <c r="M100" s="42"/>
      <c r="N100" s="42"/>
      <c r="O100" s="42"/>
      <c r="P100" s="1"/>
      <c r="Q100" s="1"/>
      <c r="R100" s="1"/>
      <c r="S100" s="1"/>
      <c r="T100" s="71"/>
    </row>
    <row r="101" spans="1:20" x14ac:dyDescent="0.25">
      <c r="A101" s="7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41"/>
      <c r="M101" s="42"/>
      <c r="N101" s="42"/>
      <c r="O101" s="42"/>
      <c r="P101" s="1"/>
      <c r="Q101" s="1"/>
      <c r="R101" s="1"/>
      <c r="S101" s="1"/>
      <c r="T101" s="71"/>
    </row>
    <row r="102" spans="1:20" x14ac:dyDescent="0.25">
      <c r="A102" s="7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41"/>
      <c r="M102" s="42"/>
      <c r="N102" s="42"/>
      <c r="O102" s="42"/>
      <c r="P102" s="1"/>
      <c r="Q102" s="1"/>
      <c r="R102" s="1"/>
      <c r="S102" s="1"/>
      <c r="T102" s="71"/>
    </row>
    <row r="103" spans="1:20" x14ac:dyDescent="0.25">
      <c r="A103" s="7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41"/>
      <c r="M103" s="42"/>
      <c r="N103" s="42"/>
      <c r="O103" s="42"/>
      <c r="P103" s="1"/>
      <c r="Q103" s="1"/>
      <c r="R103" s="1"/>
      <c r="S103" s="1"/>
      <c r="T103" s="71"/>
    </row>
    <row r="104" spans="1:20" x14ac:dyDescent="0.25">
      <c r="A104" s="7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41"/>
      <c r="M104" s="42"/>
      <c r="N104" s="42"/>
      <c r="O104" s="42"/>
      <c r="P104" s="1"/>
      <c r="Q104" s="1"/>
      <c r="R104" s="1"/>
      <c r="S104" s="1"/>
      <c r="T104" s="71"/>
    </row>
    <row r="105" spans="1:20" x14ac:dyDescent="0.25">
      <c r="A105" s="7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41"/>
      <c r="M105" s="42"/>
      <c r="N105" s="42"/>
      <c r="O105" s="42"/>
      <c r="P105" s="1"/>
      <c r="Q105" s="1"/>
      <c r="R105" s="1"/>
      <c r="S105" s="1"/>
      <c r="T105" s="71"/>
    </row>
    <row r="106" spans="1:20" x14ac:dyDescent="0.25">
      <c r="A106" s="7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41"/>
      <c r="M106" s="42"/>
      <c r="N106" s="42"/>
      <c r="O106" s="42"/>
      <c r="P106" s="1"/>
      <c r="Q106" s="1"/>
      <c r="R106" s="1"/>
      <c r="S106" s="1"/>
      <c r="T106" s="71"/>
    </row>
    <row r="107" spans="1:20" x14ac:dyDescent="0.25">
      <c r="A107" s="7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41"/>
      <c r="M107" s="42"/>
      <c r="N107" s="42"/>
      <c r="O107" s="42"/>
      <c r="P107" s="1"/>
      <c r="Q107" s="1"/>
      <c r="R107" s="1"/>
      <c r="S107" s="1"/>
      <c r="T107" s="71"/>
    </row>
    <row r="108" spans="1:20" x14ac:dyDescent="0.25">
      <c r="A108" s="7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41"/>
      <c r="M108" s="42"/>
      <c r="N108" s="42"/>
      <c r="O108" s="42"/>
      <c r="P108" s="1"/>
      <c r="Q108" s="1"/>
      <c r="R108" s="1"/>
      <c r="S108" s="1"/>
      <c r="T108" s="71"/>
    </row>
    <row r="109" spans="1:20" x14ac:dyDescent="0.25">
      <c r="A109" s="7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41"/>
      <c r="M109" s="42"/>
      <c r="N109" s="42"/>
      <c r="O109" s="42"/>
      <c r="P109" s="1"/>
      <c r="Q109" s="1"/>
      <c r="R109" s="1"/>
      <c r="S109" s="1"/>
      <c r="T109" s="71"/>
    </row>
    <row r="110" spans="1:20" x14ac:dyDescent="0.25">
      <c r="C110" s="1"/>
      <c r="D110" s="1"/>
      <c r="E110" s="1"/>
      <c r="F110" s="1"/>
      <c r="G110" s="1"/>
      <c r="H110" s="1"/>
      <c r="I110" s="1"/>
      <c r="J110" s="1"/>
      <c r="K110" s="1"/>
      <c r="L110" s="41"/>
      <c r="M110" s="42"/>
      <c r="N110" s="42"/>
      <c r="O110" s="42"/>
      <c r="P110" s="1"/>
      <c r="Q110" s="1"/>
      <c r="R110" s="1"/>
      <c r="S110" s="1"/>
    </row>
    <row r="111" spans="1:20" x14ac:dyDescent="0.25">
      <c r="A111" s="71"/>
      <c r="B111" s="6"/>
    </row>
    <row r="112" spans="1:20" x14ac:dyDescent="0.25">
      <c r="A112" s="71"/>
      <c r="B112" s="71"/>
      <c r="C112" s="6"/>
      <c r="D112" s="6"/>
      <c r="E112" s="6"/>
      <c r="F112" s="6"/>
      <c r="G112" s="6"/>
      <c r="H112" s="6"/>
      <c r="I112" s="6"/>
      <c r="J112" s="6"/>
      <c r="K112" s="6"/>
      <c r="L112" s="16"/>
      <c r="M112" s="4"/>
      <c r="N112" s="4"/>
      <c r="O112" s="4"/>
      <c r="P112" s="6"/>
      <c r="Q112" s="6"/>
      <c r="R112" s="6"/>
      <c r="S112" s="6"/>
    </row>
    <row r="113" spans="1:20" ht="15" customHeight="1" x14ac:dyDescent="0.25">
      <c r="A113" s="11"/>
      <c r="B113" s="11"/>
      <c r="C113" s="71"/>
      <c r="D113" s="71"/>
      <c r="E113" s="71"/>
      <c r="F113" s="71"/>
      <c r="G113" s="71"/>
      <c r="H113" s="71"/>
      <c r="I113" s="71"/>
      <c r="J113" s="71"/>
      <c r="K113" s="71"/>
      <c r="L113" s="73"/>
      <c r="M113" s="74"/>
      <c r="N113" s="74"/>
      <c r="O113" s="74"/>
      <c r="P113" s="71"/>
      <c r="Q113" s="71"/>
      <c r="R113" s="71"/>
      <c r="S113" s="71"/>
    </row>
    <row r="114" spans="1:20" ht="15" customHeight="1" x14ac:dyDescent="0.25">
      <c r="A114" s="70"/>
      <c r="B114" s="70"/>
      <c r="C114" s="11"/>
      <c r="D114" s="11"/>
      <c r="E114" s="11"/>
      <c r="F114" s="11"/>
      <c r="G114" s="11"/>
      <c r="H114" s="11"/>
      <c r="I114" s="11"/>
      <c r="J114" s="11"/>
      <c r="K114" s="11"/>
      <c r="L114" s="16"/>
      <c r="M114" s="4"/>
      <c r="N114" s="4"/>
      <c r="O114" s="4"/>
      <c r="P114" s="6"/>
      <c r="Q114" s="6"/>
      <c r="R114" s="6"/>
      <c r="S114" s="6"/>
    </row>
    <row r="115" spans="1:20" ht="15" customHeight="1" x14ac:dyDescent="0.25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17"/>
      <c r="M115" s="5"/>
      <c r="N115" s="5"/>
      <c r="O115" s="5"/>
      <c r="P115" s="70"/>
      <c r="Q115" s="70"/>
      <c r="R115" s="70"/>
      <c r="S115" s="70"/>
    </row>
    <row r="116" spans="1:20" x14ac:dyDescent="0.25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17"/>
      <c r="M116" s="5"/>
      <c r="N116" s="5"/>
      <c r="O116" s="5"/>
      <c r="P116" s="70"/>
      <c r="Q116" s="70"/>
      <c r="R116" s="70"/>
      <c r="S116" s="70"/>
      <c r="T116" s="71"/>
    </row>
    <row r="117" spans="1:20" x14ac:dyDescent="0.25">
      <c r="A117" s="71"/>
      <c r="B117" s="1"/>
      <c r="C117" s="70"/>
      <c r="D117" s="70"/>
      <c r="E117" s="70"/>
      <c r="F117" s="70"/>
      <c r="G117" s="70"/>
      <c r="H117" s="70"/>
      <c r="I117" s="70"/>
      <c r="J117" s="70"/>
      <c r="K117" s="70"/>
      <c r="L117" s="17"/>
      <c r="M117" s="5"/>
      <c r="N117" s="5"/>
      <c r="O117" s="5"/>
      <c r="P117" s="70"/>
      <c r="Q117" s="70"/>
      <c r="R117" s="70"/>
      <c r="S117" s="70"/>
      <c r="T117" s="71"/>
    </row>
    <row r="118" spans="1:20" x14ac:dyDescent="0.25">
      <c r="A118" s="7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41"/>
      <c r="M118" s="42"/>
      <c r="N118" s="5"/>
      <c r="O118" s="5"/>
      <c r="P118" s="70"/>
      <c r="Q118" s="70"/>
      <c r="R118" s="70"/>
      <c r="S118" s="70"/>
      <c r="T118" s="71"/>
    </row>
    <row r="119" spans="1:20" x14ac:dyDescent="0.25">
      <c r="A119" s="7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41"/>
      <c r="M119" s="42"/>
      <c r="N119" s="42"/>
      <c r="O119" s="42"/>
      <c r="P119" s="1"/>
      <c r="Q119" s="1"/>
      <c r="R119" s="1"/>
      <c r="S119" s="1"/>
      <c r="T119" s="71"/>
    </row>
    <row r="120" spans="1:20" x14ac:dyDescent="0.25">
      <c r="A120" s="7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41"/>
      <c r="M120" s="42"/>
      <c r="N120" s="42"/>
      <c r="O120" s="42"/>
      <c r="P120" s="1"/>
      <c r="Q120" s="1"/>
      <c r="R120" s="1"/>
      <c r="S120" s="1"/>
      <c r="T120" s="71"/>
    </row>
    <row r="121" spans="1:20" x14ac:dyDescent="0.25">
      <c r="A121" s="7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41"/>
      <c r="M121" s="42"/>
      <c r="N121" s="42"/>
      <c r="O121" s="42"/>
      <c r="P121" s="1"/>
      <c r="Q121" s="1"/>
      <c r="R121" s="1"/>
      <c r="S121" s="1"/>
      <c r="T121" s="71"/>
    </row>
    <row r="122" spans="1:20" x14ac:dyDescent="0.25">
      <c r="A122" s="7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41"/>
      <c r="M122" s="42"/>
      <c r="N122" s="42"/>
      <c r="O122" s="42"/>
      <c r="P122" s="1"/>
      <c r="Q122" s="1"/>
      <c r="R122" s="1"/>
      <c r="S122" s="1"/>
      <c r="T122" s="71"/>
    </row>
    <row r="123" spans="1:20" x14ac:dyDescent="0.25">
      <c r="A123" s="7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41"/>
      <c r="M123" s="42"/>
      <c r="N123" s="42"/>
      <c r="O123" s="42"/>
      <c r="P123" s="1"/>
      <c r="Q123" s="1"/>
      <c r="R123" s="1"/>
      <c r="S123" s="1"/>
      <c r="T123" s="71"/>
    </row>
    <row r="124" spans="1:20" x14ac:dyDescent="0.25">
      <c r="A124" s="7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41"/>
      <c r="M124" s="42"/>
      <c r="N124" s="42"/>
      <c r="O124" s="42"/>
      <c r="P124" s="1"/>
      <c r="Q124" s="1"/>
      <c r="R124" s="1"/>
      <c r="S124" s="1"/>
      <c r="T124" s="71"/>
    </row>
    <row r="125" spans="1:20" x14ac:dyDescent="0.25">
      <c r="A125" s="7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41"/>
      <c r="M125" s="42"/>
      <c r="N125" s="42"/>
      <c r="O125" s="42"/>
      <c r="P125" s="1"/>
      <c r="Q125" s="1"/>
      <c r="R125" s="1"/>
      <c r="S125" s="1"/>
      <c r="T125" s="71"/>
    </row>
    <row r="126" spans="1:20" x14ac:dyDescent="0.25">
      <c r="A126" s="7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41"/>
      <c r="M126" s="42"/>
      <c r="N126" s="42"/>
      <c r="O126" s="42"/>
      <c r="P126" s="1"/>
      <c r="Q126" s="1"/>
      <c r="R126" s="1"/>
      <c r="S126" s="1"/>
      <c r="T126" s="71"/>
    </row>
    <row r="127" spans="1:20" x14ac:dyDescent="0.25">
      <c r="A127" s="7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41"/>
      <c r="M127" s="42"/>
      <c r="N127" s="42"/>
      <c r="O127" s="42"/>
      <c r="P127" s="1"/>
      <c r="Q127" s="1"/>
      <c r="R127" s="1"/>
      <c r="S127" s="1"/>
      <c r="T127" s="71"/>
    </row>
    <row r="128" spans="1:20" x14ac:dyDescent="0.25">
      <c r="A128" s="7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41"/>
      <c r="M128" s="42"/>
      <c r="N128" s="42"/>
      <c r="O128" s="42"/>
      <c r="P128" s="1"/>
      <c r="Q128" s="1"/>
      <c r="R128" s="1"/>
      <c r="S128" s="1"/>
      <c r="T128" s="71"/>
    </row>
    <row r="129" spans="1:20" x14ac:dyDescent="0.25">
      <c r="A129" s="7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41"/>
      <c r="M129" s="42"/>
      <c r="N129" s="42"/>
      <c r="O129" s="42"/>
      <c r="P129" s="1"/>
      <c r="Q129" s="1"/>
      <c r="R129" s="1"/>
      <c r="S129" s="1"/>
      <c r="T129" s="71"/>
    </row>
    <row r="130" spans="1:20" x14ac:dyDescent="0.25">
      <c r="A130" s="7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41"/>
      <c r="M130" s="42"/>
      <c r="N130" s="42"/>
      <c r="O130" s="42"/>
      <c r="P130" s="1"/>
      <c r="Q130" s="1"/>
      <c r="R130" s="1"/>
      <c r="S130" s="1"/>
      <c r="T130" s="71"/>
    </row>
    <row r="131" spans="1:20" x14ac:dyDescent="0.25">
      <c r="A131" s="7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41"/>
      <c r="M131" s="42"/>
      <c r="N131" s="42"/>
      <c r="O131" s="42"/>
      <c r="P131" s="1"/>
      <c r="Q131" s="1"/>
      <c r="R131" s="1"/>
      <c r="S131" s="1"/>
      <c r="T131" s="71"/>
    </row>
    <row r="132" spans="1:20" x14ac:dyDescent="0.25">
      <c r="A132" s="7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41"/>
      <c r="M132" s="42"/>
      <c r="N132" s="42"/>
      <c r="O132" s="42"/>
      <c r="P132" s="1"/>
      <c r="Q132" s="1"/>
      <c r="R132" s="1"/>
      <c r="S132" s="1"/>
      <c r="T132" s="71"/>
    </row>
    <row r="133" spans="1:20" x14ac:dyDescent="0.25">
      <c r="A133" s="7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41"/>
      <c r="M133" s="42"/>
      <c r="N133" s="42"/>
      <c r="O133" s="42"/>
      <c r="P133" s="1"/>
      <c r="Q133" s="1"/>
      <c r="R133" s="1"/>
      <c r="S133" s="1"/>
      <c r="T133" s="71"/>
    </row>
    <row r="134" spans="1:20" x14ac:dyDescent="0.25">
      <c r="A134" s="7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41"/>
      <c r="M134" s="42"/>
      <c r="N134" s="42"/>
      <c r="O134" s="42"/>
      <c r="P134" s="1"/>
      <c r="Q134" s="1"/>
      <c r="R134" s="1"/>
      <c r="S134" s="1"/>
      <c r="T134" s="71"/>
    </row>
    <row r="135" spans="1:20" x14ac:dyDescent="0.25">
      <c r="A135" s="7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41"/>
      <c r="M135" s="42"/>
      <c r="N135" s="42"/>
      <c r="O135" s="42"/>
      <c r="P135" s="1"/>
      <c r="Q135" s="1"/>
      <c r="R135" s="1"/>
      <c r="S135" s="1"/>
      <c r="T135" s="71"/>
    </row>
    <row r="136" spans="1:20" x14ac:dyDescent="0.25">
      <c r="A136" s="7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41"/>
      <c r="M136" s="42"/>
      <c r="N136" s="42"/>
      <c r="O136" s="42"/>
      <c r="P136" s="1"/>
      <c r="Q136" s="1"/>
      <c r="R136" s="1"/>
      <c r="S136" s="1"/>
      <c r="T136" s="71"/>
    </row>
    <row r="137" spans="1:20" x14ac:dyDescent="0.25">
      <c r="A137" s="7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41"/>
      <c r="M137" s="42"/>
      <c r="N137" s="42"/>
      <c r="O137" s="42"/>
      <c r="P137" s="1"/>
      <c r="Q137" s="1"/>
      <c r="R137" s="1"/>
      <c r="S137" s="1"/>
      <c r="T137" s="71"/>
    </row>
    <row r="138" spans="1:20" x14ac:dyDescent="0.25">
      <c r="A138" s="7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41"/>
      <c r="M138" s="42"/>
      <c r="N138" s="42"/>
      <c r="O138" s="42"/>
      <c r="P138" s="1"/>
      <c r="Q138" s="1"/>
      <c r="R138" s="1"/>
      <c r="S138" s="1"/>
      <c r="T138" s="71"/>
    </row>
    <row r="139" spans="1:20" x14ac:dyDescent="0.25">
      <c r="A139" s="7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41"/>
      <c r="M139" s="42"/>
      <c r="N139" s="42"/>
      <c r="O139" s="42"/>
      <c r="P139" s="1"/>
      <c r="Q139" s="1"/>
      <c r="R139" s="1"/>
      <c r="S139" s="1"/>
      <c r="T139" s="71"/>
    </row>
    <row r="140" spans="1:20" x14ac:dyDescent="0.25">
      <c r="A140" s="7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41"/>
      <c r="M140" s="42"/>
      <c r="N140" s="42"/>
      <c r="O140" s="42"/>
      <c r="P140" s="1"/>
      <c r="Q140" s="1"/>
      <c r="R140" s="1"/>
      <c r="S140" s="1"/>
      <c r="T140" s="71"/>
    </row>
    <row r="141" spans="1:20" x14ac:dyDescent="0.25">
      <c r="A141" s="7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41"/>
      <c r="M141" s="42"/>
      <c r="N141" s="42"/>
      <c r="O141" s="42"/>
      <c r="P141" s="1"/>
      <c r="Q141" s="1"/>
      <c r="R141" s="1"/>
      <c r="S141" s="1"/>
      <c r="T141" s="71"/>
    </row>
    <row r="142" spans="1:20" x14ac:dyDescent="0.25">
      <c r="A142" s="7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41"/>
      <c r="M142" s="42"/>
      <c r="N142" s="42"/>
      <c r="O142" s="42"/>
      <c r="P142" s="1"/>
      <c r="Q142" s="1"/>
      <c r="R142" s="1"/>
      <c r="S142" s="1"/>
      <c r="T142" s="71"/>
    </row>
    <row r="143" spans="1:20" x14ac:dyDescent="0.25">
      <c r="A143" s="7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41"/>
      <c r="M143" s="42"/>
      <c r="N143" s="42"/>
      <c r="O143" s="42"/>
      <c r="P143" s="1"/>
      <c r="Q143" s="1"/>
      <c r="R143" s="1"/>
      <c r="S143" s="1"/>
      <c r="T143" s="71"/>
    </row>
    <row r="144" spans="1:20" x14ac:dyDescent="0.25">
      <c r="A144" s="7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41"/>
      <c r="M144" s="42"/>
      <c r="N144" s="42"/>
      <c r="O144" s="42"/>
      <c r="P144" s="1"/>
      <c r="Q144" s="1"/>
      <c r="R144" s="1"/>
      <c r="S144" s="1"/>
      <c r="T144" s="71"/>
    </row>
    <row r="145" spans="1:20" x14ac:dyDescent="0.25">
      <c r="A145" s="7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41"/>
      <c r="M145" s="42"/>
      <c r="N145" s="42"/>
      <c r="O145" s="42"/>
      <c r="P145" s="1"/>
      <c r="Q145" s="1"/>
      <c r="R145" s="1"/>
      <c r="S145" s="1"/>
      <c r="T145" s="71"/>
    </row>
    <row r="146" spans="1:20" x14ac:dyDescent="0.25">
      <c r="A146" s="7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41"/>
      <c r="M146" s="42"/>
      <c r="N146" s="42"/>
      <c r="O146" s="42"/>
      <c r="P146" s="1"/>
      <c r="Q146" s="1"/>
      <c r="R146" s="1"/>
      <c r="S146" s="1"/>
      <c r="T146" s="71"/>
    </row>
    <row r="147" spans="1:20" x14ac:dyDescent="0.25">
      <c r="A147" s="7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41"/>
      <c r="M147" s="42"/>
      <c r="N147" s="42"/>
      <c r="O147" s="42"/>
      <c r="P147" s="1"/>
      <c r="Q147" s="1"/>
      <c r="R147" s="1"/>
      <c r="S147" s="1"/>
      <c r="T147" s="71"/>
    </row>
    <row r="148" spans="1:20" x14ac:dyDescent="0.25">
      <c r="A148" s="7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41"/>
      <c r="M148" s="42"/>
      <c r="N148" s="42"/>
      <c r="O148" s="42"/>
      <c r="P148" s="1"/>
      <c r="Q148" s="1"/>
      <c r="R148" s="1"/>
      <c r="S148" s="1"/>
      <c r="T148" s="71"/>
    </row>
    <row r="149" spans="1:20" x14ac:dyDescent="0.25">
      <c r="A149" s="7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41"/>
      <c r="M149" s="42"/>
      <c r="N149" s="42"/>
      <c r="O149" s="42"/>
      <c r="P149" s="1"/>
      <c r="Q149" s="1"/>
      <c r="R149" s="1"/>
      <c r="S149" s="1"/>
      <c r="T149" s="71"/>
    </row>
    <row r="150" spans="1:20" x14ac:dyDescent="0.25">
      <c r="A150" s="7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41"/>
      <c r="M150" s="42"/>
      <c r="N150" s="42"/>
      <c r="O150" s="42"/>
      <c r="P150" s="1"/>
      <c r="Q150" s="1"/>
      <c r="R150" s="1"/>
      <c r="S150" s="1"/>
      <c r="T150" s="71"/>
    </row>
    <row r="151" spans="1:20" x14ac:dyDescent="0.25">
      <c r="A151" s="7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41"/>
      <c r="M151" s="42"/>
      <c r="N151" s="42"/>
      <c r="O151" s="42"/>
      <c r="P151" s="1"/>
      <c r="Q151" s="1"/>
      <c r="R151" s="1"/>
      <c r="S151" s="1"/>
      <c r="T151" s="71"/>
    </row>
    <row r="152" spans="1:20" x14ac:dyDescent="0.25">
      <c r="A152" s="7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41"/>
      <c r="M152" s="42"/>
      <c r="N152" s="42"/>
      <c r="O152" s="42"/>
      <c r="P152" s="1"/>
      <c r="Q152" s="1"/>
      <c r="R152" s="1"/>
      <c r="S152" s="1"/>
      <c r="T152" s="71"/>
    </row>
    <row r="153" spans="1:20" x14ac:dyDescent="0.25">
      <c r="A153" s="71"/>
      <c r="B153" s="71"/>
      <c r="C153" s="1"/>
      <c r="D153" s="1"/>
      <c r="E153" s="1"/>
      <c r="F153" s="1"/>
      <c r="G153" s="1"/>
      <c r="H153" s="1"/>
      <c r="I153" s="1"/>
      <c r="J153" s="1"/>
      <c r="K153" s="1"/>
      <c r="L153" s="41"/>
      <c r="M153" s="42"/>
      <c r="N153" s="42"/>
      <c r="O153" s="42"/>
      <c r="P153" s="1"/>
      <c r="Q153" s="1"/>
      <c r="R153" s="1"/>
      <c r="S153" s="1"/>
      <c r="T153" s="71"/>
    </row>
    <row r="154" spans="1:20" x14ac:dyDescent="0.25">
      <c r="A154" s="71"/>
      <c r="B154" s="6"/>
      <c r="C154" s="71"/>
      <c r="D154" s="71"/>
      <c r="E154" s="71"/>
      <c r="F154" s="71"/>
      <c r="G154" s="71"/>
      <c r="H154" s="71"/>
      <c r="I154" s="71"/>
      <c r="J154" s="71"/>
      <c r="K154" s="71"/>
      <c r="L154" s="73"/>
      <c r="M154" s="74"/>
      <c r="N154" s="74"/>
      <c r="O154" s="74"/>
      <c r="P154" s="71"/>
      <c r="Q154" s="71"/>
      <c r="R154" s="71"/>
      <c r="S154" s="71"/>
      <c r="T154" s="71"/>
    </row>
    <row r="155" spans="1:20" x14ac:dyDescent="0.25">
      <c r="A155" s="71"/>
      <c r="B155" s="71"/>
      <c r="C155" s="6"/>
      <c r="D155" s="6"/>
      <c r="E155" s="6"/>
      <c r="F155" s="6"/>
      <c r="G155" s="6"/>
      <c r="H155" s="6"/>
      <c r="I155" s="6"/>
      <c r="J155" s="6"/>
      <c r="K155" s="6"/>
      <c r="L155" s="16"/>
      <c r="M155" s="4"/>
      <c r="N155" s="4"/>
      <c r="O155" s="4"/>
      <c r="P155" s="6"/>
      <c r="Q155" s="6"/>
      <c r="R155" s="6"/>
      <c r="S155" s="6"/>
    </row>
    <row r="156" spans="1:20" ht="15" customHeight="1" x14ac:dyDescent="0.25">
      <c r="A156" s="71"/>
      <c r="B156" s="11"/>
      <c r="C156" s="71"/>
      <c r="D156" s="71"/>
      <c r="E156" s="71"/>
      <c r="F156" s="71"/>
      <c r="G156" s="71"/>
      <c r="H156" s="71"/>
      <c r="I156" s="71"/>
      <c r="J156" s="71"/>
      <c r="K156" s="71"/>
      <c r="L156" s="73"/>
      <c r="M156" s="74"/>
      <c r="N156" s="74"/>
      <c r="O156" s="74"/>
      <c r="P156" s="71"/>
      <c r="Q156" s="71"/>
      <c r="R156" s="71"/>
      <c r="S156" s="71"/>
    </row>
    <row r="157" spans="1:20" x14ac:dyDescent="0.25">
      <c r="A157" s="71"/>
      <c r="B157" s="70"/>
      <c r="C157" s="11"/>
      <c r="D157" s="11"/>
      <c r="E157" s="11"/>
      <c r="F157" s="11"/>
      <c r="G157" s="11"/>
      <c r="H157" s="11"/>
      <c r="I157" s="11"/>
      <c r="J157" s="11"/>
      <c r="K157" s="11"/>
      <c r="L157" s="16"/>
      <c r="M157" s="4"/>
      <c r="N157" s="4"/>
      <c r="O157" s="4"/>
      <c r="P157" s="6"/>
      <c r="Q157" s="6"/>
      <c r="R157" s="6"/>
      <c r="S157" s="6"/>
    </row>
    <row r="158" spans="1:20" ht="27.75" customHeight="1" x14ac:dyDescent="0.25">
      <c r="A158" s="71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17"/>
      <c r="M158" s="5"/>
      <c r="N158" s="5"/>
      <c r="O158" s="5"/>
      <c r="P158" s="70"/>
      <c r="Q158" s="70"/>
      <c r="R158" s="70"/>
      <c r="S158" s="70"/>
    </row>
    <row r="159" spans="1:20" x14ac:dyDescent="0.25">
      <c r="A159" s="71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17"/>
      <c r="M159" s="5"/>
      <c r="N159" s="5"/>
      <c r="O159" s="5"/>
      <c r="P159" s="70"/>
      <c r="Q159" s="70"/>
      <c r="R159" s="70"/>
      <c r="S159" s="70"/>
    </row>
    <row r="160" spans="1:20" x14ac:dyDescent="0.25">
      <c r="A160" s="71"/>
      <c r="B160" s="1"/>
      <c r="C160" s="70"/>
      <c r="D160" s="70"/>
      <c r="E160" s="70"/>
      <c r="F160" s="70"/>
      <c r="G160" s="70"/>
      <c r="H160" s="70"/>
      <c r="I160" s="70"/>
      <c r="J160" s="70"/>
      <c r="K160" s="70"/>
      <c r="L160" s="17"/>
      <c r="M160" s="5"/>
      <c r="N160" s="5"/>
      <c r="O160" s="5"/>
      <c r="P160" s="70"/>
      <c r="Q160" s="70"/>
      <c r="R160" s="70"/>
      <c r="S160" s="70"/>
    </row>
    <row r="161" spans="1:19" x14ac:dyDescent="0.25">
      <c r="A161" s="7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41"/>
      <c r="M161" s="42"/>
      <c r="N161" s="5"/>
      <c r="O161" s="5"/>
      <c r="P161" s="70"/>
      <c r="Q161" s="70"/>
      <c r="R161" s="70"/>
      <c r="S161" s="70"/>
    </row>
    <row r="162" spans="1:19" x14ac:dyDescent="0.25">
      <c r="A162" s="7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41"/>
      <c r="M162" s="42"/>
      <c r="N162" s="42"/>
      <c r="O162" s="42"/>
      <c r="P162" s="1"/>
      <c r="Q162" s="1"/>
      <c r="R162" s="1"/>
      <c r="S162" s="1"/>
    </row>
    <row r="163" spans="1:19" x14ac:dyDescent="0.25">
      <c r="A163" s="7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41"/>
      <c r="M163" s="42"/>
      <c r="N163" s="42"/>
      <c r="O163" s="42"/>
      <c r="P163" s="1"/>
      <c r="Q163" s="1"/>
      <c r="R163" s="1"/>
      <c r="S163" s="1"/>
    </row>
    <row r="164" spans="1:19" x14ac:dyDescent="0.25">
      <c r="A164" s="7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41"/>
      <c r="M164" s="42"/>
      <c r="N164" s="42"/>
      <c r="O164" s="42"/>
      <c r="P164" s="1"/>
      <c r="Q164" s="1"/>
      <c r="R164" s="1"/>
      <c r="S164" s="1"/>
    </row>
    <row r="165" spans="1:19" x14ac:dyDescent="0.25">
      <c r="A165" s="7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41"/>
      <c r="M165" s="42"/>
      <c r="N165" s="42"/>
      <c r="O165" s="42"/>
      <c r="P165" s="1"/>
      <c r="Q165" s="1"/>
      <c r="R165" s="1"/>
      <c r="S165" s="1"/>
    </row>
    <row r="166" spans="1:19" x14ac:dyDescent="0.25">
      <c r="A166" s="7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41"/>
      <c r="M166" s="42"/>
      <c r="N166" s="42"/>
      <c r="O166" s="42"/>
      <c r="P166" s="1"/>
      <c r="Q166" s="1"/>
      <c r="R166" s="1"/>
      <c r="S166" s="1"/>
    </row>
    <row r="167" spans="1:19" x14ac:dyDescent="0.25">
      <c r="A167" s="7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41"/>
      <c r="M167" s="42"/>
      <c r="N167" s="42"/>
      <c r="O167" s="42"/>
      <c r="P167" s="1"/>
      <c r="Q167" s="1"/>
      <c r="R167" s="1"/>
      <c r="S167" s="1"/>
    </row>
    <row r="168" spans="1:19" x14ac:dyDescent="0.25">
      <c r="A168" s="7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41"/>
      <c r="M168" s="42"/>
      <c r="N168" s="42"/>
      <c r="O168" s="42"/>
      <c r="P168" s="1"/>
      <c r="Q168" s="1"/>
      <c r="R168" s="1"/>
      <c r="S168" s="1"/>
    </row>
    <row r="169" spans="1:19" x14ac:dyDescent="0.25">
      <c r="A169" s="7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41"/>
      <c r="M169" s="42"/>
      <c r="N169" s="42"/>
      <c r="O169" s="42"/>
      <c r="P169" s="1"/>
      <c r="Q169" s="1"/>
      <c r="R169" s="1"/>
      <c r="S169" s="1"/>
    </row>
    <row r="170" spans="1:19" x14ac:dyDescent="0.25">
      <c r="A170" s="7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41"/>
      <c r="M170" s="42"/>
      <c r="N170" s="42"/>
      <c r="O170" s="42"/>
      <c r="P170" s="1"/>
      <c r="Q170" s="1"/>
      <c r="R170" s="1"/>
      <c r="S170" s="1"/>
    </row>
    <row r="171" spans="1:19" x14ac:dyDescent="0.25">
      <c r="A171" s="7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41"/>
      <c r="M171" s="42"/>
      <c r="N171" s="42"/>
      <c r="O171" s="42"/>
      <c r="P171" s="1"/>
      <c r="Q171" s="1"/>
      <c r="R171" s="1"/>
      <c r="S171" s="1"/>
    </row>
    <row r="172" spans="1:19" x14ac:dyDescent="0.25">
      <c r="A172" s="7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41"/>
      <c r="M172" s="42"/>
      <c r="N172" s="42"/>
      <c r="O172" s="42"/>
      <c r="P172" s="1"/>
      <c r="Q172" s="1"/>
      <c r="R172" s="1"/>
      <c r="S172" s="1"/>
    </row>
    <row r="173" spans="1:19" x14ac:dyDescent="0.25">
      <c r="A173" s="7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41"/>
      <c r="M173" s="42"/>
      <c r="N173" s="42"/>
      <c r="O173" s="42"/>
      <c r="P173" s="1"/>
      <c r="Q173" s="1"/>
      <c r="R173" s="1"/>
      <c r="S173" s="1"/>
    </row>
    <row r="174" spans="1:19" x14ac:dyDescent="0.25">
      <c r="A174" s="7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41"/>
      <c r="M174" s="42"/>
      <c r="N174" s="42"/>
      <c r="O174" s="42"/>
      <c r="P174" s="1"/>
      <c r="Q174" s="1"/>
      <c r="R174" s="1"/>
      <c r="S174" s="1"/>
    </row>
    <row r="175" spans="1:19" x14ac:dyDescent="0.25">
      <c r="A175" s="7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41"/>
      <c r="M175" s="42"/>
      <c r="N175" s="42"/>
      <c r="O175" s="42"/>
      <c r="P175" s="1"/>
      <c r="Q175" s="1"/>
      <c r="R175" s="1"/>
      <c r="S175" s="1"/>
    </row>
    <row r="176" spans="1:19" x14ac:dyDescent="0.25">
      <c r="A176" s="7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41"/>
      <c r="M176" s="42"/>
      <c r="N176" s="42"/>
      <c r="O176" s="42"/>
      <c r="P176" s="1"/>
      <c r="Q176" s="1"/>
      <c r="R176" s="1"/>
      <c r="S176" s="1"/>
    </row>
    <row r="177" spans="1:19" x14ac:dyDescent="0.25">
      <c r="A177" s="7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41"/>
      <c r="M177" s="42"/>
      <c r="N177" s="42"/>
      <c r="O177" s="42"/>
      <c r="P177" s="1"/>
      <c r="Q177" s="1"/>
      <c r="R177" s="1"/>
      <c r="S177" s="1"/>
    </row>
    <row r="178" spans="1:19" x14ac:dyDescent="0.25">
      <c r="A178" s="7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41"/>
      <c r="M178" s="42"/>
      <c r="N178" s="42"/>
      <c r="O178" s="42"/>
      <c r="P178" s="1"/>
      <c r="Q178" s="1"/>
      <c r="R178" s="1"/>
      <c r="S178" s="1"/>
    </row>
    <row r="179" spans="1:19" x14ac:dyDescent="0.25">
      <c r="A179" s="7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41"/>
      <c r="M179" s="42"/>
      <c r="N179" s="42"/>
      <c r="O179" s="42"/>
      <c r="P179" s="1"/>
      <c r="Q179" s="1"/>
      <c r="R179" s="1"/>
      <c r="S179" s="1"/>
    </row>
    <row r="180" spans="1:19" x14ac:dyDescent="0.25">
      <c r="A180" s="7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41"/>
      <c r="M180" s="42"/>
      <c r="N180" s="42"/>
      <c r="O180" s="42"/>
      <c r="P180" s="1"/>
      <c r="Q180" s="1"/>
      <c r="R180" s="1"/>
      <c r="S180" s="1"/>
    </row>
    <row r="181" spans="1:19" x14ac:dyDescent="0.25">
      <c r="A181" s="7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41"/>
      <c r="M181" s="42"/>
      <c r="N181" s="42"/>
      <c r="O181" s="42"/>
      <c r="P181" s="1"/>
      <c r="Q181" s="1"/>
      <c r="R181" s="1"/>
      <c r="S181" s="1"/>
    </row>
    <row r="182" spans="1:19" x14ac:dyDescent="0.25">
      <c r="A182" s="7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41"/>
      <c r="M182" s="42"/>
      <c r="N182" s="42"/>
      <c r="O182" s="42"/>
      <c r="P182" s="1"/>
      <c r="Q182" s="1"/>
      <c r="R182" s="1"/>
      <c r="S182" s="1"/>
    </row>
    <row r="183" spans="1:19" x14ac:dyDescent="0.25">
      <c r="A183" s="7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41"/>
      <c r="M183" s="42"/>
      <c r="N183" s="42"/>
      <c r="O183" s="42"/>
      <c r="P183" s="1"/>
      <c r="Q183" s="1"/>
      <c r="R183" s="1"/>
      <c r="S183" s="1"/>
    </row>
    <row r="184" spans="1:19" x14ac:dyDescent="0.25">
      <c r="A184" s="7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41"/>
      <c r="M184" s="42"/>
      <c r="N184" s="42"/>
      <c r="O184" s="42"/>
      <c r="P184" s="1"/>
      <c r="Q184" s="1"/>
      <c r="R184" s="1"/>
      <c r="S184" s="1"/>
    </row>
    <row r="185" spans="1:19" x14ac:dyDescent="0.25">
      <c r="A185" s="7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41"/>
      <c r="M185" s="42"/>
      <c r="N185" s="42"/>
      <c r="O185" s="42"/>
      <c r="P185" s="1"/>
      <c r="Q185" s="1"/>
      <c r="R185" s="1"/>
      <c r="S185" s="1"/>
    </row>
    <row r="186" spans="1:19" x14ac:dyDescent="0.25">
      <c r="A186" s="7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41"/>
      <c r="M186" s="42"/>
      <c r="N186" s="42"/>
      <c r="O186" s="42"/>
      <c r="P186" s="1"/>
      <c r="Q186" s="1"/>
      <c r="R186" s="1"/>
      <c r="S186" s="1"/>
    </row>
    <row r="187" spans="1:19" x14ac:dyDescent="0.25">
      <c r="A187" s="7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41"/>
      <c r="M187" s="42"/>
      <c r="N187" s="42"/>
      <c r="O187" s="42"/>
      <c r="P187" s="1"/>
      <c r="Q187" s="1"/>
      <c r="R187" s="1"/>
      <c r="S187" s="1"/>
    </row>
    <row r="188" spans="1:19" x14ac:dyDescent="0.25">
      <c r="A188" s="7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41"/>
      <c r="M188" s="42"/>
      <c r="N188" s="42"/>
      <c r="O188" s="42"/>
      <c r="P188" s="1"/>
      <c r="Q188" s="1"/>
      <c r="R188" s="1"/>
      <c r="S188" s="1"/>
    </row>
    <row r="189" spans="1:19" x14ac:dyDescent="0.25">
      <c r="A189" s="7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41"/>
      <c r="M189" s="42"/>
      <c r="N189" s="42"/>
      <c r="O189" s="42"/>
      <c r="P189" s="1"/>
      <c r="Q189" s="1"/>
      <c r="R189" s="1"/>
      <c r="S189" s="1"/>
    </row>
    <row r="190" spans="1:19" x14ac:dyDescent="0.25">
      <c r="A190" s="7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41"/>
      <c r="M190" s="42"/>
      <c r="N190" s="42"/>
      <c r="O190" s="42"/>
      <c r="P190" s="1"/>
      <c r="Q190" s="1"/>
      <c r="R190" s="1"/>
      <c r="S190" s="1"/>
    </row>
    <row r="191" spans="1:19" x14ac:dyDescent="0.25">
      <c r="A191" s="7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41"/>
      <c r="M191" s="42"/>
      <c r="N191" s="42"/>
      <c r="O191" s="42"/>
      <c r="P191" s="1"/>
      <c r="Q191" s="1"/>
      <c r="R191" s="1"/>
      <c r="S191" s="1"/>
    </row>
    <row r="192" spans="1:19" x14ac:dyDescent="0.25">
      <c r="A192" s="7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41"/>
      <c r="M192" s="42"/>
      <c r="N192" s="42"/>
      <c r="O192" s="42"/>
      <c r="P192" s="1"/>
      <c r="Q192" s="1"/>
      <c r="R192" s="1"/>
      <c r="S192" s="1"/>
    </row>
    <row r="193" spans="1:19" x14ac:dyDescent="0.25">
      <c r="A193" s="7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41"/>
      <c r="M193" s="42"/>
      <c r="N193" s="42"/>
      <c r="O193" s="42"/>
      <c r="P193" s="1"/>
      <c r="Q193" s="1"/>
      <c r="R193" s="1"/>
      <c r="S193" s="1"/>
    </row>
    <row r="194" spans="1:19" x14ac:dyDescent="0.25">
      <c r="A194" s="7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41"/>
      <c r="M194" s="42"/>
      <c r="N194" s="42"/>
      <c r="O194" s="42"/>
      <c r="P194" s="1"/>
      <c r="Q194" s="1"/>
      <c r="R194" s="1"/>
      <c r="S194" s="1"/>
    </row>
    <row r="195" spans="1:19" x14ac:dyDescent="0.25">
      <c r="A195" s="7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41"/>
      <c r="M195" s="42"/>
      <c r="N195" s="42"/>
      <c r="O195" s="42"/>
      <c r="P195" s="1"/>
      <c r="Q195" s="1"/>
      <c r="R195" s="1"/>
      <c r="S195" s="1"/>
    </row>
    <row r="196" spans="1:19" x14ac:dyDescent="0.25">
      <c r="A196" s="71"/>
      <c r="B196" s="71"/>
      <c r="C196" s="1"/>
      <c r="D196" s="1"/>
      <c r="E196" s="1"/>
      <c r="F196" s="1"/>
      <c r="G196" s="1"/>
      <c r="H196" s="1"/>
      <c r="I196" s="1"/>
      <c r="J196" s="1"/>
      <c r="K196" s="1"/>
      <c r="L196" s="41"/>
      <c r="M196" s="42"/>
      <c r="N196" s="42"/>
      <c r="O196" s="42"/>
      <c r="P196" s="1"/>
      <c r="Q196" s="1"/>
      <c r="R196" s="1"/>
      <c r="S196" s="1"/>
    </row>
    <row r="197" spans="1:19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3"/>
      <c r="M197" s="74"/>
      <c r="N197" s="74"/>
      <c r="O197" s="74"/>
      <c r="P197" s="71"/>
      <c r="Q197" s="71"/>
      <c r="R197" s="71"/>
      <c r="S197" s="71"/>
    </row>
    <row r="198" spans="1:19" x14ac:dyDescent="0.25">
      <c r="C198" s="71"/>
      <c r="D198" s="71"/>
      <c r="E198" s="71"/>
      <c r="F198" s="71"/>
      <c r="G198" s="71"/>
      <c r="H198" s="71"/>
      <c r="I198" s="71"/>
      <c r="J198" s="71"/>
      <c r="K198" s="71"/>
      <c r="L198" s="73"/>
      <c r="M198" s="74"/>
      <c r="N198" s="74"/>
      <c r="O198" s="74"/>
      <c r="P198" s="71"/>
      <c r="Q198" s="71"/>
      <c r="R198" s="71"/>
      <c r="S198" s="71"/>
    </row>
  </sheetData>
  <mergeCells count="76">
    <mergeCell ref="A94:E94"/>
    <mergeCell ref="A95:E95"/>
    <mergeCell ref="A19:S20"/>
    <mergeCell ref="A25:A47"/>
    <mergeCell ref="F22:F24"/>
    <mergeCell ref="R42:R43"/>
    <mergeCell ref="N23:P23"/>
    <mergeCell ref="Q23:R23"/>
    <mergeCell ref="L21:S21"/>
    <mergeCell ref="L22:L24"/>
    <mergeCell ref="M22:M24"/>
    <mergeCell ref="N22:S22"/>
    <mergeCell ref="G22:G24"/>
    <mergeCell ref="H22:H24"/>
    <mergeCell ref="A22:B24"/>
    <mergeCell ref="C22:C24"/>
    <mergeCell ref="A1:S2"/>
    <mergeCell ref="A55:B93"/>
    <mergeCell ref="A51:E51"/>
    <mergeCell ref="A21:E21"/>
    <mergeCell ref="A49:S50"/>
    <mergeCell ref="Q53:R53"/>
    <mergeCell ref="L51:S51"/>
    <mergeCell ref="F52:F54"/>
    <mergeCell ref="F51:K51"/>
    <mergeCell ref="I52:I54"/>
    <mergeCell ref="G52:G54"/>
    <mergeCell ref="H52:H54"/>
    <mergeCell ref="S42:S43"/>
    <mergeCell ref="I22:I24"/>
    <mergeCell ref="J22:J24"/>
    <mergeCell ref="E22:E24"/>
    <mergeCell ref="E4:E6"/>
    <mergeCell ref="F3:K3"/>
    <mergeCell ref="F21:K21"/>
    <mergeCell ref="A3:E3"/>
    <mergeCell ref="A4:B6"/>
    <mergeCell ref="L3:S3"/>
    <mergeCell ref="J4:J6"/>
    <mergeCell ref="I4:I6"/>
    <mergeCell ref="A7:B17"/>
    <mergeCell ref="H4:H6"/>
    <mergeCell ref="D4:D6"/>
    <mergeCell ref="C4:C6"/>
    <mergeCell ref="N5:P5"/>
    <mergeCell ref="Q5:R5"/>
    <mergeCell ref="N4:S4"/>
    <mergeCell ref="M4:M6"/>
    <mergeCell ref="L4:L6"/>
    <mergeCell ref="K4:K6"/>
    <mergeCell ref="G4:G6"/>
    <mergeCell ref="F4:F6"/>
    <mergeCell ref="C17:E17"/>
    <mergeCell ref="C93:E93"/>
    <mergeCell ref="F42:F43"/>
    <mergeCell ref="C45:E45"/>
    <mergeCell ref="C42:E43"/>
    <mergeCell ref="B46:B47"/>
    <mergeCell ref="B44:B45"/>
    <mergeCell ref="C47:E47"/>
    <mergeCell ref="C63:E63"/>
    <mergeCell ref="C61:E61"/>
    <mergeCell ref="D22:D24"/>
    <mergeCell ref="K22:K24"/>
    <mergeCell ref="K42:K43"/>
    <mergeCell ref="N52:S52"/>
    <mergeCell ref="A52:B54"/>
    <mergeCell ref="C52:C54"/>
    <mergeCell ref="D52:D54"/>
    <mergeCell ref="E52:E54"/>
    <mergeCell ref="N53:P53"/>
    <mergeCell ref="L52:L54"/>
    <mergeCell ref="M52:M54"/>
    <mergeCell ref="J52:J54"/>
    <mergeCell ref="K52:K54"/>
    <mergeCell ref="B25:B43"/>
  </mergeCells>
  <phoneticPr fontId="4" type="noConversion"/>
  <pageMargins left="0.70866141732283472" right="0.70866141732283472" top="0.68" bottom="0.83" header="0.31496062992125984" footer="0.31496062992125984"/>
  <pageSetup paperSize="8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Лист1!Print_Area</vt:lpstr>
    </vt:vector>
  </TitlesOfParts>
  <Company>Melkosoft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User</cp:lastModifiedBy>
  <cp:lastPrinted>2012-03-20T09:42:40Z</cp:lastPrinted>
  <dcterms:created xsi:type="dcterms:W3CDTF">2007-01-13T08:23:23Z</dcterms:created>
  <dcterms:modified xsi:type="dcterms:W3CDTF">2023-06-07T10:39:02Z</dcterms:modified>
</cp:coreProperties>
</file>