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64.202\proekt\=2020\1. ДПТ города Смоленска\9. Матросова для СмСтСервиса\2021\"/>
    </mc:Choice>
  </mc:AlternateContent>
  <bookViews>
    <workbookView xWindow="0" yWindow="0" windowWidth="14895" windowHeight="7560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Лист1!$A$1:$R$33</definedName>
    <definedName name="_xlnm.Print_Area" localSheetId="0">Лист1!$A$1:$AD$33</definedName>
  </definedNames>
  <calcPr calcId="152511"/>
</workbook>
</file>

<file path=xl/calcChain.xml><?xml version="1.0" encoding="utf-8"?>
<calcChain xmlns="http://schemas.openxmlformats.org/spreadsheetml/2006/main">
  <c r="P32" i="1" l="1"/>
  <c r="O32" i="1"/>
  <c r="Q20" i="1" l="1"/>
  <c r="P20" i="1"/>
  <c r="O20" i="1"/>
  <c r="N20" i="1"/>
  <c r="M20" i="1"/>
  <c r="L20" i="1"/>
  <c r="J20" i="1"/>
  <c r="I20" i="1"/>
  <c r="H20" i="1"/>
  <c r="P15" i="1" l="1"/>
  <c r="O15" i="1"/>
  <c r="J15" i="1"/>
  <c r="I15" i="1"/>
  <c r="H15" i="1"/>
  <c r="P33" i="1" l="1"/>
  <c r="J32" i="1"/>
  <c r="J33" i="1" s="1"/>
  <c r="I32" i="1"/>
  <c r="I33" i="1" s="1"/>
  <c r="H32" i="1"/>
  <c r="H33" i="1" s="1"/>
  <c r="T14" i="1" l="1"/>
  <c r="T13" i="1"/>
  <c r="T11" i="1"/>
  <c r="T10" i="1"/>
  <c r="T9" i="1"/>
  <c r="T8" i="1"/>
  <c r="T7" i="1"/>
  <c r="T6" i="1"/>
  <c r="T5" i="1"/>
  <c r="T33" i="1" l="1"/>
  <c r="U6" i="1"/>
  <c r="U7" i="1"/>
  <c r="U8" i="1"/>
  <c r="U9" i="1"/>
  <c r="U10" i="1"/>
  <c r="U11" i="1"/>
  <c r="U13" i="1"/>
  <c r="U14" i="1"/>
  <c r="U5" i="1"/>
  <c r="O33" i="1"/>
  <c r="U33" i="1" l="1"/>
  <c r="Q32" i="1"/>
  <c r="N32" i="1"/>
  <c r="M32" i="1"/>
  <c r="L32" i="1"/>
  <c r="Q15" i="1"/>
  <c r="Q33" i="1" s="1"/>
  <c r="N15" i="1"/>
  <c r="N33" i="1" s="1"/>
  <c r="W15" i="1"/>
  <c r="L10" i="1" l="1"/>
  <c r="M13" i="1"/>
  <c r="L13" i="1"/>
  <c r="M11" i="1"/>
  <c r="L11" i="1"/>
  <c r="M10" i="1"/>
  <c r="M9" i="1"/>
  <c r="L9" i="1"/>
  <c r="M8" i="1"/>
  <c r="L8" i="1"/>
  <c r="M7" i="1"/>
  <c r="L7" i="1"/>
  <c r="M6" i="1"/>
  <c r="L6" i="1"/>
  <c r="L5" i="1" l="1"/>
  <c r="L15" i="1" s="1"/>
  <c r="L33" i="1" s="1"/>
  <c r="M5" i="1"/>
  <c r="M15" i="1" s="1"/>
  <c r="M33" i="1" s="1"/>
  <c r="Y15" i="1" l="1"/>
  <c r="AA15" i="1" l="1"/>
</calcChain>
</file>

<file path=xl/sharedStrings.xml><?xml version="1.0" encoding="utf-8"?>
<sst xmlns="http://schemas.openxmlformats.org/spreadsheetml/2006/main" count="317" uniqueCount="61">
  <si>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</si>
  <si>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</si>
  <si>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</si>
  <si>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</si>
  <si>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</si>
  <si>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</si>
  <si>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</si>
  <si>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</si>
  <si>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</si>
  <si>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</si>
  <si>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</si>
  <si>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</si>
  <si>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</si>
  <si>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</si>
  <si>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</si>
  <si>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</si>
  <si>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</si>
  <si>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</si>
  <si>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Участки объектов инженерной инфраструктуры</t>
  </si>
  <si>
    <t>ИТОГО участки объектов инженерной инфраструктуры</t>
  </si>
  <si>
    <t>ВСЕГО ПО КВАРТАЛУ</t>
  </si>
  <si>
    <t>─</t>
  </si>
  <si>
    <t>Sзу по пред. нормат (инвентар.)</t>
  </si>
  <si>
    <t>Участки под  благоустройство</t>
  </si>
  <si>
    <t>ИТОГО участки под благоустройство</t>
  </si>
  <si>
    <t>Sзу по сведениям КПТ</t>
  </si>
  <si>
    <t>Примечание</t>
  </si>
  <si>
    <t>Характеристики фактического использования участков территории и расположенных на них объектов</t>
  </si>
  <si>
    <t>Участки жилых зданий</t>
  </si>
  <si>
    <t>Удельный показатель земельной доли</t>
  </si>
  <si>
    <t>-</t>
  </si>
  <si>
    <t>Многоквартирный жилой дом</t>
  </si>
  <si>
    <t>ИТОГО участки жилых зданий</t>
  </si>
  <si>
    <t>Проезд</t>
  </si>
  <si>
    <t>Фактическое использование зданий и сооружений, объектов (элементов) комплексного благоустройства</t>
  </si>
  <si>
    <t>тепло</t>
  </si>
  <si>
    <t>ул. Кирова, д. 10</t>
  </si>
  <si>
    <t>ул. Кирова, д. 12</t>
  </si>
  <si>
    <t>ул. Кирова, д. 14</t>
  </si>
  <si>
    <t>5</t>
  </si>
  <si>
    <t>67:27:0020829:3</t>
  </si>
  <si>
    <t>ул. Кирова, д. 16</t>
  </si>
  <si>
    <t>ул. Кирова, д. 18</t>
  </si>
  <si>
    <t>67:27:0020829:5</t>
  </si>
  <si>
    <t>ул. Кирова, д. 20</t>
  </si>
  <si>
    <t>67:27:0020829:6</t>
  </si>
  <si>
    <t>ул. Кирова, д. 22</t>
  </si>
  <si>
    <t xml:space="preserve">
67:27:0020829:7</t>
  </si>
  <si>
    <t>Проектируемый многоквартирный жилой дом</t>
  </si>
  <si>
    <t>ул. Кирова, д.14а</t>
  </si>
  <si>
    <t xml:space="preserve">
67:27:0020829:17</t>
  </si>
  <si>
    <t>67:27:0020829:727</t>
  </si>
  <si>
    <t>67:27:0020829:731</t>
  </si>
  <si>
    <t>Для строительства участка водопровода, газопровода и трубопровода</t>
  </si>
  <si>
    <t>ТП-2024</t>
  </si>
  <si>
    <t>67:27:0000000:343</t>
  </si>
  <si>
    <t>ул. Матросова</t>
  </si>
  <si>
    <t>Проектируемый объект инженерной инфраструктуры</t>
  </si>
  <si>
    <t xml:space="preserve">
-</t>
  </si>
  <si>
    <t>Под ЦТП №69</t>
  </si>
  <si>
    <t>67:27:0020829:20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</si>
</sst>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theme="1"/>
      <name val="Times New Roman"/>
      <family val="2"/>
      <charset val="204"/>
      <scheme val="minor"/>
    </font>
    <font>
      <b/>
      <sz val="8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b/>
      <sz val="10"/>
      <color theme="1"/>
      <name val="Times New Roman"/>
      <family val="1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9" fillId="0" borderId="0" xfId="0" applyFont="1" applyBorder="1"/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0" fontId="4" fillId="0" borderId="38" xfId="0" applyFont="1" applyFill="1" applyBorder="1"/>
    <xf numFmtId="164" fontId="4" fillId="0" borderId="38" xfId="0" applyNumberFormat="1" applyFont="1" applyFill="1" applyBorder="1"/>
    <xf numFmtId="1" fontId="1" fillId="0" borderId="38" xfId="0" applyNumberFormat="1" applyFont="1" applyFill="1" applyBorder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/>
    <xf numFmtId="0" fontId="17" fillId="0" borderId="17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2" fontId="17" fillId="0" borderId="11" xfId="0" applyNumberFormat="1" applyFont="1" applyFill="1" applyBorder="1" applyAlignment="1">
      <alignment horizontal="center" vertical="center" wrapText="1"/>
    </xf>
    <xf numFmtId="164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1" fontId="17" fillId="0" borderId="11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1" fontId="19" fillId="0" borderId="11" xfId="0" applyNumberFormat="1" applyFont="1" applyFill="1" applyBorder="1" applyAlignment="1">
      <alignment horizontal="center" vertical="center" wrapText="1"/>
    </xf>
    <xf numFmtId="1" fontId="19" fillId="0" borderId="15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1" fontId="19" fillId="0" borderId="57" xfId="0" applyNumberFormat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2" fontId="15" fillId="0" borderId="6" xfId="0" applyNumberFormat="1" applyFont="1" applyFill="1" applyBorder="1" applyAlignment="1">
      <alignment horizontal="center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12" fillId="0" borderId="9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0" fontId="6" fillId="0" borderId="58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1" fontId="7" fillId="0" borderId="19" xfId="0" applyNumberFormat="1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textRotation="90" wrapText="1"/>
    </xf>
    <xf numFmtId="0" fontId="2" fillId="0" borderId="56" xfId="0" applyFont="1" applyFill="1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textRotation="90" wrapText="1"/>
    </xf>
    <xf numFmtId="0" fontId="0" fillId="0" borderId="5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tabSelected="1" view="pageBreakPreview" zoomScale="70" zoomScaleNormal="100" zoomScaleSheetLayoutView="70" zoomScalePageLayoutView="85" workbookViewId="0">
      <selection activeCell="P33" sqref="P33"/>
    </sheetView>
  </sheetViews>
  <sheetFormatPr defaultColWidth="9.140625" defaultRowHeight="15" x14ac:dyDescent="0.25"/>
  <cols>
    <col min="1" max="1" width="14.42578125" style="1" customWidth="1"/>
    <col min="2" max="2" width="7.7109375" style="1" customWidth="1"/>
    <col min="3" max="3" width="7.85546875" style="1" customWidth="1"/>
    <col min="4" max="4" width="29.7109375" style="1" customWidth="1"/>
    <col min="5" max="5" width="28.5703125" style="1" customWidth="1"/>
    <col min="6" max="6" width="9.85546875" style="1" customWidth="1"/>
    <col min="7" max="7" width="9.140625" style="1"/>
    <col min="8" max="8" width="10" style="1" customWidth="1"/>
    <col min="9" max="9" width="9.85546875" style="1" customWidth="1"/>
    <col min="10" max="10" width="9.28515625" style="1" customWidth="1"/>
    <col min="11" max="11" width="9.5703125" style="8" customWidth="1"/>
    <col min="12" max="12" width="9" style="1" customWidth="1"/>
    <col min="13" max="13" width="11.28515625" style="1" customWidth="1"/>
    <col min="14" max="14" width="9.42578125" style="1" customWidth="1"/>
    <col min="15" max="15" width="9.7109375" style="1" customWidth="1"/>
    <col min="16" max="16" width="9.5703125" style="31" customWidth="1"/>
    <col min="17" max="17" width="11.5703125" style="1" customWidth="1"/>
    <col min="18" max="18" width="17" style="7" customWidth="1"/>
    <col min="19" max="19" width="9.140625" style="1"/>
    <col min="20" max="20" width="13" style="1" customWidth="1"/>
    <col min="21" max="21" width="9.140625" style="1"/>
    <col min="22" max="22" width="9.42578125" style="1" bestFit="1" customWidth="1"/>
    <col min="23" max="27" width="9.140625" style="1"/>
    <col min="28" max="28" width="8.7109375" style="1" customWidth="1"/>
    <col min="29" max="16384" width="9.140625" style="1"/>
  </cols>
  <sheetData>
    <row r="1" spans="1:27" s="10" customFormat="1" ht="21" customHeight="1" thickBot="1" x14ac:dyDescent="0.25">
      <c r="A1" s="166" t="s">
        <v>4</v>
      </c>
      <c r="B1" s="167"/>
      <c r="C1" s="167"/>
      <c r="D1" s="168"/>
      <c r="E1" s="149" t="s">
        <v>27</v>
      </c>
      <c r="F1" s="150"/>
      <c r="G1" s="150"/>
      <c r="H1" s="150"/>
      <c r="I1" s="150"/>
      <c r="J1" s="151"/>
      <c r="K1" s="149" t="s">
        <v>17</v>
      </c>
      <c r="L1" s="150"/>
      <c r="M1" s="150"/>
      <c r="N1" s="150"/>
      <c r="O1" s="150"/>
      <c r="P1" s="150"/>
      <c r="Q1" s="150"/>
      <c r="R1" s="161"/>
      <c r="S1" s="9"/>
      <c r="T1" s="9"/>
      <c r="U1" s="9"/>
      <c r="V1" s="9"/>
      <c r="W1" s="9"/>
      <c r="X1" s="9"/>
      <c r="Y1" s="9"/>
    </row>
    <row r="2" spans="1:27" s="5" customFormat="1" ht="15.75" customHeight="1" x14ac:dyDescent="0.25">
      <c r="A2" s="169" t="s">
        <v>0</v>
      </c>
      <c r="B2" s="178" t="s">
        <v>1</v>
      </c>
      <c r="C2" s="175" t="s">
        <v>2</v>
      </c>
      <c r="D2" s="146" t="s">
        <v>3</v>
      </c>
      <c r="E2" s="145" t="s">
        <v>34</v>
      </c>
      <c r="F2" s="152" t="s">
        <v>5</v>
      </c>
      <c r="G2" s="152" t="s">
        <v>6</v>
      </c>
      <c r="H2" s="156" t="s">
        <v>7</v>
      </c>
      <c r="I2" s="156" t="s">
        <v>8</v>
      </c>
      <c r="J2" s="165" t="s">
        <v>9</v>
      </c>
      <c r="K2" s="164" t="s">
        <v>29</v>
      </c>
      <c r="L2" s="152" t="s">
        <v>10</v>
      </c>
      <c r="M2" s="153" t="s">
        <v>11</v>
      </c>
      <c r="N2" s="154"/>
      <c r="O2" s="154"/>
      <c r="P2" s="154"/>
      <c r="Q2" s="155"/>
      <c r="R2" s="162" t="s">
        <v>26</v>
      </c>
      <c r="S2" s="2"/>
      <c r="T2" s="3"/>
      <c r="U2" s="2"/>
      <c r="V2" s="2"/>
      <c r="W2" s="2"/>
      <c r="X2" s="2"/>
      <c r="Y2" s="2"/>
    </row>
    <row r="3" spans="1:27" s="5" customFormat="1" ht="22.5" customHeight="1" x14ac:dyDescent="0.25">
      <c r="A3" s="170"/>
      <c r="B3" s="159"/>
      <c r="C3" s="176"/>
      <c r="D3" s="147"/>
      <c r="E3" s="145"/>
      <c r="F3" s="152"/>
      <c r="G3" s="152"/>
      <c r="H3" s="152"/>
      <c r="I3" s="152"/>
      <c r="J3" s="165"/>
      <c r="K3" s="164"/>
      <c r="L3" s="152"/>
      <c r="M3" s="157" t="s">
        <v>12</v>
      </c>
      <c r="N3" s="158"/>
      <c r="O3" s="158"/>
      <c r="P3" s="159"/>
      <c r="Q3" s="61" t="s">
        <v>15</v>
      </c>
      <c r="R3" s="163"/>
      <c r="S3" s="2"/>
      <c r="T3" s="2" t="s">
        <v>35</v>
      </c>
      <c r="U3" s="2">
        <v>28.2</v>
      </c>
      <c r="V3" s="2"/>
      <c r="W3" s="2"/>
      <c r="X3" s="2"/>
    </row>
    <row r="4" spans="1:27" s="5" customFormat="1" ht="42" customHeight="1" thickBot="1" x14ac:dyDescent="0.3">
      <c r="A4" s="171"/>
      <c r="B4" s="179"/>
      <c r="C4" s="177"/>
      <c r="D4" s="148"/>
      <c r="E4" s="145"/>
      <c r="F4" s="152"/>
      <c r="G4" s="152"/>
      <c r="H4" s="152"/>
      <c r="I4" s="160"/>
      <c r="J4" s="165"/>
      <c r="K4" s="164"/>
      <c r="L4" s="152"/>
      <c r="M4" s="29" t="s">
        <v>13</v>
      </c>
      <c r="N4" s="29" t="s">
        <v>22</v>
      </c>
      <c r="O4" s="29" t="s">
        <v>25</v>
      </c>
      <c r="P4" s="29" t="s">
        <v>14</v>
      </c>
      <c r="Q4" s="62" t="s">
        <v>16</v>
      </c>
      <c r="R4" s="163"/>
      <c r="S4" s="2"/>
      <c r="T4" s="2"/>
      <c r="U4" s="2"/>
      <c r="V4" s="2"/>
      <c r="W4" s="2"/>
      <c r="X4" s="2"/>
    </row>
    <row r="5" spans="1:27" s="5" customFormat="1" ht="15" customHeight="1" x14ac:dyDescent="0.25">
      <c r="A5" s="172" t="s">
        <v>28</v>
      </c>
      <c r="B5" s="73">
        <v>1</v>
      </c>
      <c r="C5" s="74" t="s">
        <v>21</v>
      </c>
      <c r="D5" s="75" t="s">
        <v>36</v>
      </c>
      <c r="E5" s="76" t="s">
        <v>31</v>
      </c>
      <c r="F5" s="77">
        <v>1992</v>
      </c>
      <c r="G5" s="77">
        <v>5</v>
      </c>
      <c r="H5" s="78">
        <v>1597.33</v>
      </c>
      <c r="I5" s="118" t="s">
        <v>30</v>
      </c>
      <c r="J5" s="79">
        <v>443.9</v>
      </c>
      <c r="K5" s="80">
        <v>1.31</v>
      </c>
      <c r="L5" s="81">
        <f t="shared" ref="L5:L13" si="0">H5/$U$3</f>
        <v>56.642907801418438</v>
      </c>
      <c r="M5" s="82">
        <f t="shared" ref="M5:M13" si="1">H5*K5</f>
        <v>2092.5023000000001</v>
      </c>
      <c r="N5" s="82" t="s">
        <v>30</v>
      </c>
      <c r="O5" s="82" t="s">
        <v>30</v>
      </c>
      <c r="P5" s="83">
        <v>1687</v>
      </c>
      <c r="Q5" s="84">
        <v>221</v>
      </c>
      <c r="R5" s="85" t="s">
        <v>30</v>
      </c>
      <c r="S5" s="2"/>
      <c r="T5" s="2">
        <f>80*H5</f>
        <v>127786.4</v>
      </c>
      <c r="U5" s="38">
        <f>J5*G5</f>
        <v>2219.5</v>
      </c>
      <c r="V5" s="2"/>
      <c r="W5" s="2"/>
      <c r="X5" s="2"/>
    </row>
    <row r="6" spans="1:27" s="5" customFormat="1" x14ac:dyDescent="0.25">
      <c r="A6" s="173"/>
      <c r="B6" s="86">
        <v>2</v>
      </c>
      <c r="C6" s="74" t="s">
        <v>21</v>
      </c>
      <c r="D6" s="75" t="s">
        <v>37</v>
      </c>
      <c r="E6" s="86" t="s">
        <v>31</v>
      </c>
      <c r="F6" s="87">
        <v>1965</v>
      </c>
      <c r="G6" s="87">
        <v>5</v>
      </c>
      <c r="H6" s="88">
        <v>1618.3</v>
      </c>
      <c r="I6" s="89" t="s">
        <v>30</v>
      </c>
      <c r="J6" s="90">
        <v>719.9</v>
      </c>
      <c r="K6" s="86">
        <v>1.34</v>
      </c>
      <c r="L6" s="91">
        <f t="shared" si="0"/>
        <v>57.386524822695037</v>
      </c>
      <c r="M6" s="92">
        <f t="shared" si="1"/>
        <v>2168.5219999999999</v>
      </c>
      <c r="N6" s="92" t="s">
        <v>30</v>
      </c>
      <c r="O6" s="92" t="s">
        <v>30</v>
      </c>
      <c r="P6" s="93">
        <v>1745</v>
      </c>
      <c r="Q6" s="94" t="s">
        <v>30</v>
      </c>
      <c r="R6" s="95" t="s">
        <v>30</v>
      </c>
      <c r="S6" s="3"/>
      <c r="T6" s="2">
        <f>80*H6</f>
        <v>129464</v>
      </c>
      <c r="U6" s="38">
        <f t="shared" ref="U6:U14" si="2">J6*G6</f>
        <v>3599.5</v>
      </c>
      <c r="V6" s="2"/>
      <c r="W6" s="2"/>
      <c r="X6" s="2"/>
    </row>
    <row r="7" spans="1:27" s="5" customFormat="1" x14ac:dyDescent="0.25">
      <c r="A7" s="173"/>
      <c r="B7" s="35">
        <v>3</v>
      </c>
      <c r="C7" s="74" t="s">
        <v>21</v>
      </c>
      <c r="D7" s="75" t="s">
        <v>38</v>
      </c>
      <c r="E7" s="35" t="s">
        <v>31</v>
      </c>
      <c r="F7" s="32">
        <v>1967</v>
      </c>
      <c r="G7" s="96" t="s">
        <v>39</v>
      </c>
      <c r="H7" s="97">
        <v>3254.47</v>
      </c>
      <c r="I7" s="98">
        <v>412.5</v>
      </c>
      <c r="J7" s="99">
        <v>939.5</v>
      </c>
      <c r="K7" s="36">
        <v>1.3</v>
      </c>
      <c r="L7" s="91">
        <f t="shared" si="0"/>
        <v>115.40673758865248</v>
      </c>
      <c r="M7" s="92">
        <f t="shared" si="1"/>
        <v>4230.8109999999997</v>
      </c>
      <c r="N7" s="92" t="s">
        <v>30</v>
      </c>
      <c r="O7" s="37">
        <v>2074</v>
      </c>
      <c r="P7" s="72">
        <v>3302</v>
      </c>
      <c r="Q7" s="33">
        <v>241</v>
      </c>
      <c r="R7" s="100" t="s">
        <v>40</v>
      </c>
      <c r="S7" s="3"/>
      <c r="T7" s="2">
        <f>80*H7</f>
        <v>260357.59999999998</v>
      </c>
      <c r="U7" s="38">
        <f t="shared" si="2"/>
        <v>4697.5</v>
      </c>
      <c r="V7" s="2"/>
      <c r="W7" s="2"/>
      <c r="X7" s="2"/>
      <c r="Y7" s="2"/>
      <c r="Z7" s="2"/>
      <c r="AA7" s="2"/>
    </row>
    <row r="8" spans="1:27" s="5" customFormat="1" ht="15.75" customHeight="1" x14ac:dyDescent="0.25">
      <c r="A8" s="173"/>
      <c r="B8" s="36">
        <v>4</v>
      </c>
      <c r="C8" s="74" t="s">
        <v>21</v>
      </c>
      <c r="D8" s="75" t="s">
        <v>41</v>
      </c>
      <c r="E8" s="35" t="s">
        <v>31</v>
      </c>
      <c r="F8" s="46">
        <v>1963</v>
      </c>
      <c r="G8" s="32">
        <v>5</v>
      </c>
      <c r="H8" s="28">
        <v>1599.49</v>
      </c>
      <c r="I8" s="101" t="s">
        <v>30</v>
      </c>
      <c r="J8" s="102">
        <v>446.1</v>
      </c>
      <c r="K8" s="36">
        <v>1.34</v>
      </c>
      <c r="L8" s="91">
        <f t="shared" si="0"/>
        <v>56.71950354609929</v>
      </c>
      <c r="M8" s="92">
        <f t="shared" si="1"/>
        <v>2143.3166000000001</v>
      </c>
      <c r="N8" s="103" t="s">
        <v>30</v>
      </c>
      <c r="O8" s="37" t="s">
        <v>30</v>
      </c>
      <c r="P8" s="104">
        <v>1778</v>
      </c>
      <c r="Q8" s="34">
        <v>224</v>
      </c>
      <c r="R8" s="14" t="s">
        <v>30</v>
      </c>
      <c r="S8" s="3"/>
      <c r="T8" s="2">
        <f>80*H8</f>
        <v>127959.2</v>
      </c>
      <c r="U8" s="38">
        <f t="shared" si="2"/>
        <v>2230.5</v>
      </c>
      <c r="V8" s="2"/>
      <c r="W8" s="4"/>
      <c r="X8" s="2"/>
      <c r="Y8" s="2"/>
      <c r="Z8" s="4"/>
      <c r="AA8" s="2"/>
    </row>
    <row r="9" spans="1:27" s="5" customFormat="1" x14ac:dyDescent="0.25">
      <c r="A9" s="173"/>
      <c r="B9" s="35">
        <v>5</v>
      </c>
      <c r="C9" s="74" t="s">
        <v>21</v>
      </c>
      <c r="D9" s="75" t="s">
        <v>42</v>
      </c>
      <c r="E9" s="35" t="s">
        <v>31</v>
      </c>
      <c r="F9" s="32">
        <v>1963</v>
      </c>
      <c r="G9" s="32">
        <v>5</v>
      </c>
      <c r="H9" s="97">
        <v>1938.05</v>
      </c>
      <c r="I9" s="46">
        <v>357.9</v>
      </c>
      <c r="J9" s="99">
        <v>388</v>
      </c>
      <c r="K9" s="36">
        <v>1.34</v>
      </c>
      <c r="L9" s="91">
        <f t="shared" si="0"/>
        <v>68.725177304964532</v>
      </c>
      <c r="M9" s="92">
        <f t="shared" si="1"/>
        <v>2596.9870000000001</v>
      </c>
      <c r="N9" s="32" t="s">
        <v>30</v>
      </c>
      <c r="O9" s="37">
        <v>1550</v>
      </c>
      <c r="P9" s="72">
        <v>1483</v>
      </c>
      <c r="Q9" s="33">
        <v>74</v>
      </c>
      <c r="R9" s="14" t="s">
        <v>43</v>
      </c>
      <c r="S9" s="3"/>
      <c r="T9" s="2">
        <f>80*H9</f>
        <v>155044</v>
      </c>
      <c r="U9" s="38">
        <f t="shared" si="2"/>
        <v>1940</v>
      </c>
      <c r="V9" s="2"/>
      <c r="W9" s="4"/>
      <c r="X9" s="2"/>
      <c r="Y9" s="2"/>
      <c r="Z9" s="4"/>
      <c r="AA9" s="2"/>
    </row>
    <row r="10" spans="1:27" s="5" customFormat="1" x14ac:dyDescent="0.25">
      <c r="A10" s="173"/>
      <c r="B10" s="35">
        <v>6</v>
      </c>
      <c r="C10" s="74" t="s">
        <v>21</v>
      </c>
      <c r="D10" s="75" t="s">
        <v>44</v>
      </c>
      <c r="E10" s="35" t="s">
        <v>31</v>
      </c>
      <c r="F10" s="32">
        <v>1966</v>
      </c>
      <c r="G10" s="32">
        <v>5</v>
      </c>
      <c r="H10" s="97">
        <v>1439.55</v>
      </c>
      <c r="I10" s="46">
        <v>164.8</v>
      </c>
      <c r="J10" s="99">
        <v>449.3</v>
      </c>
      <c r="K10" s="36">
        <v>1.34</v>
      </c>
      <c r="L10" s="91">
        <f>H10/$U$3</f>
        <v>51.047872340425535</v>
      </c>
      <c r="M10" s="105">
        <f t="shared" si="1"/>
        <v>1928.9970000000001</v>
      </c>
      <c r="N10" s="103" t="s">
        <v>30</v>
      </c>
      <c r="O10" s="106">
        <v>795</v>
      </c>
      <c r="P10" s="72">
        <v>1925</v>
      </c>
      <c r="Q10" s="33">
        <v>236</v>
      </c>
      <c r="R10" s="14" t="s">
        <v>45</v>
      </c>
      <c r="S10" s="3"/>
      <c r="T10" s="2">
        <f>76*H10</f>
        <v>109405.8</v>
      </c>
      <c r="U10" s="38">
        <f t="shared" si="2"/>
        <v>2246.5</v>
      </c>
      <c r="V10" s="2"/>
      <c r="W10" s="4"/>
      <c r="X10" s="2"/>
      <c r="Y10" s="2"/>
      <c r="Z10" s="4"/>
      <c r="AA10" s="2"/>
    </row>
    <row r="11" spans="1:27" s="5" customFormat="1" x14ac:dyDescent="0.25">
      <c r="A11" s="173"/>
      <c r="B11" s="35">
        <v>7</v>
      </c>
      <c r="C11" s="74" t="s">
        <v>21</v>
      </c>
      <c r="D11" s="75" t="s">
        <v>46</v>
      </c>
      <c r="E11" s="35" t="s">
        <v>31</v>
      </c>
      <c r="F11" s="32">
        <v>1968</v>
      </c>
      <c r="G11" s="32">
        <v>5</v>
      </c>
      <c r="H11" s="28">
        <v>1447.11</v>
      </c>
      <c r="I11" s="46">
        <v>456.1</v>
      </c>
      <c r="J11" s="99">
        <v>508.2</v>
      </c>
      <c r="K11" s="36">
        <v>1.52</v>
      </c>
      <c r="L11" s="107">
        <f t="shared" si="0"/>
        <v>51.315957446808511</v>
      </c>
      <c r="M11" s="105">
        <f t="shared" si="1"/>
        <v>2199.6071999999999</v>
      </c>
      <c r="N11" s="103" t="s">
        <v>30</v>
      </c>
      <c r="O11" s="106">
        <v>1710</v>
      </c>
      <c r="P11" s="72">
        <v>1676</v>
      </c>
      <c r="Q11" s="33">
        <v>71</v>
      </c>
      <c r="R11" s="108" t="s">
        <v>47</v>
      </c>
      <c r="S11" s="3"/>
      <c r="T11" s="2">
        <f>80*H11</f>
        <v>115768.79999999999</v>
      </c>
      <c r="U11" s="38">
        <f t="shared" si="2"/>
        <v>2541</v>
      </c>
      <c r="V11" s="2"/>
      <c r="W11" s="4"/>
      <c r="X11" s="2"/>
      <c r="Y11" s="2"/>
      <c r="Z11" s="4"/>
      <c r="AA11" s="2"/>
    </row>
    <row r="12" spans="1:27" s="5" customFormat="1" ht="22.5" x14ac:dyDescent="0.25">
      <c r="A12" s="173"/>
      <c r="B12" s="36">
        <v>8</v>
      </c>
      <c r="C12" s="74" t="s">
        <v>21</v>
      </c>
      <c r="D12" s="34" t="s">
        <v>30</v>
      </c>
      <c r="E12" s="35" t="s">
        <v>48</v>
      </c>
      <c r="F12" s="46" t="s">
        <v>30</v>
      </c>
      <c r="G12" s="46" t="s">
        <v>30</v>
      </c>
      <c r="H12" s="28" t="s">
        <v>30</v>
      </c>
      <c r="I12" s="46" t="s">
        <v>30</v>
      </c>
      <c r="J12" s="34" t="s">
        <v>30</v>
      </c>
      <c r="K12" s="36" t="s">
        <v>30</v>
      </c>
      <c r="L12" s="107" t="s">
        <v>30</v>
      </c>
      <c r="M12" s="105" t="s">
        <v>30</v>
      </c>
      <c r="N12" s="109" t="s">
        <v>30</v>
      </c>
      <c r="O12" s="106" t="s">
        <v>30</v>
      </c>
      <c r="P12" s="104">
        <v>18191</v>
      </c>
      <c r="Q12" s="33">
        <v>169</v>
      </c>
      <c r="R12" s="14" t="s">
        <v>58</v>
      </c>
      <c r="S12" s="3"/>
      <c r="T12" s="2"/>
      <c r="U12" s="38"/>
      <c r="V12" s="2"/>
      <c r="W12" s="4"/>
      <c r="X12" s="2"/>
      <c r="Y12" s="2"/>
      <c r="Z12" s="4"/>
      <c r="AA12" s="2"/>
    </row>
    <row r="13" spans="1:27" s="5" customFormat="1" ht="13.5" customHeight="1" x14ac:dyDescent="0.25">
      <c r="A13" s="173"/>
      <c r="B13" s="36">
        <v>9</v>
      </c>
      <c r="C13" s="74" t="s">
        <v>21</v>
      </c>
      <c r="D13" s="33" t="s">
        <v>49</v>
      </c>
      <c r="E13" s="35" t="s">
        <v>31</v>
      </c>
      <c r="F13" s="46">
        <v>1975</v>
      </c>
      <c r="G13" s="32">
        <v>5</v>
      </c>
      <c r="H13" s="28">
        <v>3127.08</v>
      </c>
      <c r="I13" s="46">
        <v>1137.5</v>
      </c>
      <c r="J13" s="112">
        <v>859</v>
      </c>
      <c r="K13" s="36">
        <v>1.36</v>
      </c>
      <c r="L13" s="107">
        <f t="shared" si="0"/>
        <v>110.88936170212766</v>
      </c>
      <c r="M13" s="105">
        <f t="shared" si="1"/>
        <v>4252.8288000000002</v>
      </c>
      <c r="N13" s="110" t="s">
        <v>30</v>
      </c>
      <c r="O13" s="106">
        <v>2045</v>
      </c>
      <c r="P13" s="104">
        <v>3084</v>
      </c>
      <c r="Q13" s="33">
        <v>350</v>
      </c>
      <c r="R13" s="108" t="s">
        <v>50</v>
      </c>
      <c r="S13" s="3"/>
      <c r="T13" s="2">
        <f>85*H13</f>
        <v>265801.8</v>
      </c>
      <c r="U13" s="38">
        <f t="shared" si="2"/>
        <v>4295</v>
      </c>
      <c r="V13" s="2"/>
      <c r="W13" s="4"/>
      <c r="X13" s="2"/>
      <c r="Y13" s="2"/>
      <c r="Z13" s="4"/>
      <c r="AA13" s="2"/>
    </row>
    <row r="14" spans="1:27" s="5" customFormat="1" ht="22.5" x14ac:dyDescent="0.25">
      <c r="A14" s="173"/>
      <c r="B14" s="35">
        <v>12</v>
      </c>
      <c r="C14" s="74" t="s">
        <v>21</v>
      </c>
      <c r="D14" s="33" t="s">
        <v>30</v>
      </c>
      <c r="E14" s="35" t="s">
        <v>48</v>
      </c>
      <c r="F14" s="32" t="s">
        <v>30</v>
      </c>
      <c r="G14" s="32" t="s">
        <v>30</v>
      </c>
      <c r="H14" s="32" t="s">
        <v>30</v>
      </c>
      <c r="I14" s="32" t="s">
        <v>30</v>
      </c>
      <c r="J14" s="99" t="s">
        <v>30</v>
      </c>
      <c r="K14" s="36" t="s">
        <v>30</v>
      </c>
      <c r="L14" s="107" t="s">
        <v>30</v>
      </c>
      <c r="M14" s="105" t="s">
        <v>30</v>
      </c>
      <c r="N14" s="111" t="s">
        <v>30</v>
      </c>
      <c r="O14" s="32" t="s">
        <v>30</v>
      </c>
      <c r="P14" s="72">
        <v>14763</v>
      </c>
      <c r="Q14" s="33" t="s">
        <v>30</v>
      </c>
      <c r="R14" s="13" t="s">
        <v>30</v>
      </c>
      <c r="S14" s="3"/>
      <c r="T14" s="2" t="e">
        <f>105*H14</f>
        <v>#VALUE!</v>
      </c>
      <c r="U14" s="38" t="e">
        <f t="shared" si="2"/>
        <v>#VALUE!</v>
      </c>
      <c r="V14" s="2"/>
      <c r="W14" s="4"/>
      <c r="X14" s="2"/>
      <c r="Y14" s="2"/>
      <c r="Z14" s="4"/>
      <c r="AA14" s="2"/>
    </row>
    <row r="15" spans="1:27" s="5" customFormat="1" ht="15" customHeight="1" thickBot="1" x14ac:dyDescent="0.3">
      <c r="A15" s="174"/>
      <c r="B15" s="180" t="s">
        <v>32</v>
      </c>
      <c r="C15" s="181"/>
      <c r="D15" s="182"/>
      <c r="E15" s="53"/>
      <c r="F15" s="54"/>
      <c r="G15" s="54"/>
      <c r="H15" s="55">
        <f>SUM(H5:H14)</f>
        <v>16021.38</v>
      </c>
      <c r="I15" s="54">
        <f>SUM(I5:I14)</f>
        <v>2528.8000000000002</v>
      </c>
      <c r="J15" s="56">
        <f>SUM(J5:J14)</f>
        <v>4753.8999999999996</v>
      </c>
      <c r="K15" s="57"/>
      <c r="L15" s="58">
        <f t="shared" ref="L15:Q15" si="3">SUM(L5:L14)</f>
        <v>568.13404255319153</v>
      </c>
      <c r="M15" s="58">
        <f t="shared" si="3"/>
        <v>21613.571899999995</v>
      </c>
      <c r="N15" s="58">
        <f t="shared" si="3"/>
        <v>0</v>
      </c>
      <c r="O15" s="58">
        <f t="shared" si="3"/>
        <v>8174</v>
      </c>
      <c r="P15" s="54">
        <f t="shared" si="3"/>
        <v>49634</v>
      </c>
      <c r="Q15" s="59">
        <f t="shared" si="3"/>
        <v>1586</v>
      </c>
      <c r="R15" s="60"/>
      <c r="T15" s="2"/>
      <c r="U15" s="38"/>
      <c r="V15" s="2"/>
      <c r="W15" s="40" t="e">
        <f>SUM(H5:H14,#REF!,#REF!)</f>
        <v>#REF!</v>
      </c>
      <c r="X15" s="2"/>
      <c r="Y15" s="39" t="e">
        <f>W15/18</f>
        <v>#REF!</v>
      </c>
      <c r="Z15" s="4"/>
      <c r="AA15" s="41" t="e">
        <f>SUM(L5:L10,L13:L14,#REF!,#REF!,#REF!,#REF!,#REF!,#REF!,#REF!)</f>
        <v>#REF!</v>
      </c>
    </row>
    <row r="16" spans="1:27" s="5" customFormat="1" ht="23.25" customHeight="1" x14ac:dyDescent="0.25">
      <c r="A16" s="142" t="s">
        <v>18</v>
      </c>
      <c r="B16" s="12">
        <v>10</v>
      </c>
      <c r="C16" s="11" t="s">
        <v>21</v>
      </c>
      <c r="D16" s="116" t="s">
        <v>30</v>
      </c>
      <c r="E16" s="117" t="s">
        <v>57</v>
      </c>
      <c r="F16" s="46" t="s">
        <v>30</v>
      </c>
      <c r="G16" s="32">
        <v>1</v>
      </c>
      <c r="H16" s="46" t="s">
        <v>30</v>
      </c>
      <c r="I16" s="46" t="s">
        <v>30</v>
      </c>
      <c r="J16" s="116" t="s">
        <v>30</v>
      </c>
      <c r="K16" s="20" t="s">
        <v>30</v>
      </c>
      <c r="L16" s="46" t="s">
        <v>30</v>
      </c>
      <c r="M16" s="46" t="s">
        <v>30</v>
      </c>
      <c r="N16" s="46" t="s">
        <v>30</v>
      </c>
      <c r="O16" s="46" t="s">
        <v>30</v>
      </c>
      <c r="P16" s="30">
        <v>88</v>
      </c>
      <c r="Q16" s="34" t="s">
        <v>30</v>
      </c>
      <c r="R16" s="14" t="s">
        <v>21</v>
      </c>
      <c r="U16" s="38"/>
    </row>
    <row r="17" spans="1:21" s="5" customFormat="1" ht="23.25" customHeight="1" x14ac:dyDescent="0.25">
      <c r="A17" s="142"/>
      <c r="B17" s="12">
        <v>13</v>
      </c>
      <c r="C17" s="11" t="s">
        <v>21</v>
      </c>
      <c r="D17" s="116" t="s">
        <v>56</v>
      </c>
      <c r="E17" s="115" t="s">
        <v>53</v>
      </c>
      <c r="F17" s="46" t="s">
        <v>30</v>
      </c>
      <c r="G17" s="32">
        <v>1</v>
      </c>
      <c r="H17" s="46" t="s">
        <v>30</v>
      </c>
      <c r="I17" s="46" t="s">
        <v>30</v>
      </c>
      <c r="J17" s="116" t="s">
        <v>30</v>
      </c>
      <c r="K17" s="20" t="s">
        <v>30</v>
      </c>
      <c r="L17" s="46" t="s">
        <v>30</v>
      </c>
      <c r="M17" s="46" t="s">
        <v>30</v>
      </c>
      <c r="N17" s="46" t="s">
        <v>30</v>
      </c>
      <c r="O17" s="46">
        <v>238</v>
      </c>
      <c r="P17" s="30">
        <v>238</v>
      </c>
      <c r="Q17" s="34" t="s">
        <v>30</v>
      </c>
      <c r="R17" s="14" t="s">
        <v>51</v>
      </c>
      <c r="U17" s="38"/>
    </row>
    <row r="18" spans="1:21" s="5" customFormat="1" ht="23.25" customHeight="1" x14ac:dyDescent="0.25">
      <c r="A18" s="142"/>
      <c r="B18" s="12">
        <v>14</v>
      </c>
      <c r="C18" s="11" t="s">
        <v>21</v>
      </c>
      <c r="D18" s="116" t="s">
        <v>30</v>
      </c>
      <c r="E18" s="115" t="s">
        <v>54</v>
      </c>
      <c r="F18" s="46" t="s">
        <v>30</v>
      </c>
      <c r="G18" s="32">
        <v>1</v>
      </c>
      <c r="H18" s="46" t="s">
        <v>30</v>
      </c>
      <c r="I18" s="46" t="s">
        <v>30</v>
      </c>
      <c r="J18" s="116">
        <v>52.9</v>
      </c>
      <c r="K18" s="20" t="s">
        <v>30</v>
      </c>
      <c r="L18" s="46" t="s">
        <v>30</v>
      </c>
      <c r="M18" s="46" t="s">
        <v>30</v>
      </c>
      <c r="N18" s="46" t="s">
        <v>30</v>
      </c>
      <c r="O18" s="46">
        <v>62</v>
      </c>
      <c r="P18" s="30">
        <v>62</v>
      </c>
      <c r="Q18" s="34" t="s">
        <v>30</v>
      </c>
      <c r="R18" s="14" t="s">
        <v>52</v>
      </c>
      <c r="U18" s="38"/>
    </row>
    <row r="19" spans="1:21" s="5" customFormat="1" ht="23.25" customHeight="1" thickBot="1" x14ac:dyDescent="0.3">
      <c r="A19" s="142"/>
      <c r="B19" s="12">
        <v>18</v>
      </c>
      <c r="C19" s="11" t="s">
        <v>21</v>
      </c>
      <c r="D19" s="116" t="s">
        <v>30</v>
      </c>
      <c r="E19" s="115" t="s">
        <v>59</v>
      </c>
      <c r="F19" s="46" t="s">
        <v>30</v>
      </c>
      <c r="G19" s="32">
        <v>1</v>
      </c>
      <c r="H19" s="46" t="s">
        <v>30</v>
      </c>
      <c r="I19" s="46" t="s">
        <v>30</v>
      </c>
      <c r="J19" s="116">
        <v>176.9</v>
      </c>
      <c r="K19" s="20" t="s">
        <v>30</v>
      </c>
      <c r="L19" s="46" t="s">
        <v>30</v>
      </c>
      <c r="M19" s="46" t="s">
        <v>30</v>
      </c>
      <c r="N19" s="46" t="s">
        <v>30</v>
      </c>
      <c r="O19" s="46">
        <v>171</v>
      </c>
      <c r="P19" s="30">
        <v>171</v>
      </c>
      <c r="Q19" s="34" t="s">
        <v>30</v>
      </c>
      <c r="R19" s="14" t="s">
        <v>60</v>
      </c>
      <c r="U19" s="38"/>
    </row>
    <row r="20" spans="1:21" s="5" customFormat="1" ht="27" customHeight="1" thickBot="1" x14ac:dyDescent="0.3">
      <c r="A20" s="144"/>
      <c r="B20" s="138" t="s">
        <v>19</v>
      </c>
      <c r="C20" s="139"/>
      <c r="D20" s="140"/>
      <c r="E20" s="50"/>
      <c r="F20" s="51"/>
      <c r="G20" s="51"/>
      <c r="H20" s="126">
        <f>SUM(H16:H19)</f>
        <v>0</v>
      </c>
      <c r="I20" s="126">
        <f>SUM(I16:I19)</f>
        <v>0</v>
      </c>
      <c r="J20" s="126">
        <f>SUM(J16:J19)</f>
        <v>229.8</v>
      </c>
      <c r="K20" s="127"/>
      <c r="L20" s="126">
        <f t="shared" ref="L20:Q20" si="4">SUM(L16:L19)</f>
        <v>0</v>
      </c>
      <c r="M20" s="126">
        <f t="shared" si="4"/>
        <v>0</v>
      </c>
      <c r="N20" s="126">
        <f t="shared" si="4"/>
        <v>0</v>
      </c>
      <c r="O20" s="126">
        <f t="shared" si="4"/>
        <v>471</v>
      </c>
      <c r="P20" s="126">
        <f t="shared" si="4"/>
        <v>559</v>
      </c>
      <c r="Q20" s="126">
        <f t="shared" si="4"/>
        <v>0</v>
      </c>
      <c r="R20" s="128"/>
      <c r="U20" s="38"/>
    </row>
    <row r="21" spans="1:21" s="5" customFormat="1" ht="13.5" customHeight="1" x14ac:dyDescent="0.25">
      <c r="A21" s="141" t="s">
        <v>23</v>
      </c>
      <c r="B21" s="12">
        <v>11</v>
      </c>
      <c r="C21" s="11" t="s">
        <v>21</v>
      </c>
      <c r="D21" s="17" t="s">
        <v>21</v>
      </c>
      <c r="E21" s="121" t="s">
        <v>33</v>
      </c>
      <c r="F21" s="113" t="s">
        <v>21</v>
      </c>
      <c r="G21" s="113" t="s">
        <v>21</v>
      </c>
      <c r="H21" s="113" t="s">
        <v>21</v>
      </c>
      <c r="I21" s="113" t="s">
        <v>21</v>
      </c>
      <c r="J21" s="122" t="s">
        <v>21</v>
      </c>
      <c r="K21" s="123" t="s">
        <v>21</v>
      </c>
      <c r="L21" s="113" t="s">
        <v>21</v>
      </c>
      <c r="M21" s="113" t="s">
        <v>21</v>
      </c>
      <c r="N21" s="113" t="s">
        <v>21</v>
      </c>
      <c r="O21" s="113" t="s">
        <v>21</v>
      </c>
      <c r="P21" s="114">
        <v>903</v>
      </c>
      <c r="Q21" s="124" t="s">
        <v>21</v>
      </c>
      <c r="R21" s="125" t="s">
        <v>21</v>
      </c>
      <c r="U21" s="38"/>
    </row>
    <row r="22" spans="1:21" s="5" customFormat="1" ht="13.5" customHeight="1" x14ac:dyDescent="0.25">
      <c r="A22" s="142"/>
      <c r="B22" s="129">
        <v>15</v>
      </c>
      <c r="C22" s="11" t="s">
        <v>21</v>
      </c>
      <c r="D22" s="17" t="s">
        <v>21</v>
      </c>
      <c r="E22" s="121" t="s">
        <v>33</v>
      </c>
      <c r="F22" s="113" t="s">
        <v>21</v>
      </c>
      <c r="G22" s="113" t="s">
        <v>21</v>
      </c>
      <c r="H22" s="113" t="s">
        <v>21</v>
      </c>
      <c r="I22" s="113" t="s">
        <v>21</v>
      </c>
      <c r="J22" s="122" t="s">
        <v>21</v>
      </c>
      <c r="K22" s="123" t="s">
        <v>21</v>
      </c>
      <c r="L22" s="113" t="s">
        <v>21</v>
      </c>
      <c r="M22" s="113" t="s">
        <v>21</v>
      </c>
      <c r="N22" s="113" t="s">
        <v>21</v>
      </c>
      <c r="O22" s="113" t="s">
        <v>21</v>
      </c>
      <c r="P22" s="120">
        <v>166</v>
      </c>
      <c r="Q22" s="124" t="s">
        <v>21</v>
      </c>
      <c r="R22" s="125" t="s">
        <v>21</v>
      </c>
      <c r="U22" s="38"/>
    </row>
    <row r="23" spans="1:21" s="5" customFormat="1" ht="21" customHeight="1" thickBot="1" x14ac:dyDescent="0.3">
      <c r="A23" s="143"/>
      <c r="B23" s="18">
        <v>16</v>
      </c>
      <c r="C23" s="16" t="s">
        <v>21</v>
      </c>
      <c r="D23" s="19" t="s">
        <v>21</v>
      </c>
      <c r="E23" s="12" t="s">
        <v>33</v>
      </c>
      <c r="F23" s="16" t="s">
        <v>21</v>
      </c>
      <c r="G23" s="16" t="s">
        <v>21</v>
      </c>
      <c r="H23" s="16" t="s">
        <v>21</v>
      </c>
      <c r="I23" s="16" t="s">
        <v>21</v>
      </c>
      <c r="J23" s="19" t="s">
        <v>21</v>
      </c>
      <c r="K23" s="21" t="s">
        <v>21</v>
      </c>
      <c r="L23" s="16" t="s">
        <v>21</v>
      </c>
      <c r="M23" s="16" t="s">
        <v>21</v>
      </c>
      <c r="N23" s="16" t="s">
        <v>21</v>
      </c>
      <c r="O23" s="15" t="s">
        <v>21</v>
      </c>
      <c r="P23" s="71">
        <v>13331</v>
      </c>
      <c r="Q23" s="22" t="s">
        <v>21</v>
      </c>
      <c r="R23" s="14" t="s">
        <v>55</v>
      </c>
      <c r="U23" s="38"/>
    </row>
    <row r="24" spans="1:21" s="5" customFormat="1" ht="21" customHeight="1" thickBot="1" x14ac:dyDescent="0.3">
      <c r="A24" s="143"/>
      <c r="B24" s="18">
        <v>17</v>
      </c>
      <c r="C24" s="16" t="s">
        <v>21</v>
      </c>
      <c r="D24" s="19" t="s">
        <v>21</v>
      </c>
      <c r="E24" s="12" t="s">
        <v>33</v>
      </c>
      <c r="F24" s="16" t="s">
        <v>21</v>
      </c>
      <c r="G24" s="16" t="s">
        <v>21</v>
      </c>
      <c r="H24" s="16" t="s">
        <v>21</v>
      </c>
      <c r="I24" s="16" t="s">
        <v>21</v>
      </c>
      <c r="J24" s="19" t="s">
        <v>21</v>
      </c>
      <c r="K24" s="21" t="s">
        <v>21</v>
      </c>
      <c r="L24" s="16" t="s">
        <v>21</v>
      </c>
      <c r="M24" s="16" t="s">
        <v>21</v>
      </c>
      <c r="N24" s="16" t="s">
        <v>21</v>
      </c>
      <c r="O24" s="15" t="s">
        <v>21</v>
      </c>
      <c r="P24" s="71">
        <v>839</v>
      </c>
      <c r="Q24" s="22" t="s">
        <v>21</v>
      </c>
      <c r="R24" s="119" t="s">
        <v>21</v>
      </c>
      <c r="U24" s="38"/>
    </row>
    <row r="25" spans="1:21" s="5" customFormat="1" ht="21" customHeight="1" thickBot="1" x14ac:dyDescent="0.3">
      <c r="A25" s="143"/>
      <c r="B25" s="18">
        <v>19</v>
      </c>
      <c r="C25" s="16" t="s">
        <v>21</v>
      </c>
      <c r="D25" s="19" t="s">
        <v>21</v>
      </c>
      <c r="E25" s="12" t="s">
        <v>33</v>
      </c>
      <c r="F25" s="16" t="s">
        <v>21</v>
      </c>
      <c r="G25" s="16" t="s">
        <v>21</v>
      </c>
      <c r="H25" s="16" t="s">
        <v>21</v>
      </c>
      <c r="I25" s="16" t="s">
        <v>21</v>
      </c>
      <c r="J25" s="19" t="s">
        <v>21</v>
      </c>
      <c r="K25" s="21" t="s">
        <v>21</v>
      </c>
      <c r="L25" s="16" t="s">
        <v>21</v>
      </c>
      <c r="M25" s="16" t="s">
        <v>21</v>
      </c>
      <c r="N25" s="16" t="s">
        <v>21</v>
      </c>
      <c r="O25" s="15" t="s">
        <v>21</v>
      </c>
      <c r="P25" s="71">
        <v>196</v>
      </c>
      <c r="Q25" s="22" t="s">
        <v>21</v>
      </c>
      <c r="R25" s="131"/>
      <c r="U25" s="38"/>
    </row>
    <row r="26" spans="1:21" s="5" customFormat="1" ht="21" customHeight="1" thickBot="1" x14ac:dyDescent="0.3">
      <c r="A26" s="143"/>
      <c r="B26" s="18">
        <v>20</v>
      </c>
      <c r="C26" s="16" t="s">
        <v>21</v>
      </c>
      <c r="D26" s="19" t="s">
        <v>21</v>
      </c>
      <c r="E26" s="12" t="s">
        <v>33</v>
      </c>
      <c r="F26" s="16" t="s">
        <v>21</v>
      </c>
      <c r="G26" s="16" t="s">
        <v>21</v>
      </c>
      <c r="H26" s="16" t="s">
        <v>21</v>
      </c>
      <c r="I26" s="16" t="s">
        <v>21</v>
      </c>
      <c r="J26" s="19" t="s">
        <v>21</v>
      </c>
      <c r="K26" s="21" t="s">
        <v>21</v>
      </c>
      <c r="L26" s="16" t="s">
        <v>21</v>
      </c>
      <c r="M26" s="16" t="s">
        <v>21</v>
      </c>
      <c r="N26" s="16" t="s">
        <v>21</v>
      </c>
      <c r="O26" s="15" t="s">
        <v>21</v>
      </c>
      <c r="P26" s="71">
        <v>158</v>
      </c>
      <c r="Q26" s="22" t="s">
        <v>21</v>
      </c>
      <c r="R26" s="131"/>
      <c r="U26" s="38"/>
    </row>
    <row r="27" spans="1:21" s="5" customFormat="1" ht="21" customHeight="1" thickBot="1" x14ac:dyDescent="0.3">
      <c r="A27" s="143"/>
      <c r="B27" s="18">
        <v>21</v>
      </c>
      <c r="C27" s="16" t="s">
        <v>21</v>
      </c>
      <c r="D27" s="19" t="s">
        <v>21</v>
      </c>
      <c r="E27" s="12" t="s">
        <v>33</v>
      </c>
      <c r="F27" s="16" t="s">
        <v>21</v>
      </c>
      <c r="G27" s="16" t="s">
        <v>21</v>
      </c>
      <c r="H27" s="16" t="s">
        <v>21</v>
      </c>
      <c r="I27" s="16" t="s">
        <v>21</v>
      </c>
      <c r="J27" s="19" t="s">
        <v>21</v>
      </c>
      <c r="K27" s="21" t="s">
        <v>21</v>
      </c>
      <c r="L27" s="16" t="s">
        <v>21</v>
      </c>
      <c r="M27" s="16" t="s">
        <v>21</v>
      </c>
      <c r="N27" s="16" t="s">
        <v>21</v>
      </c>
      <c r="O27" s="15" t="s">
        <v>21</v>
      </c>
      <c r="P27" s="71">
        <v>146</v>
      </c>
      <c r="Q27" s="22" t="s">
        <v>21</v>
      </c>
      <c r="R27" s="131"/>
      <c r="U27" s="38"/>
    </row>
    <row r="28" spans="1:21" s="5" customFormat="1" ht="21" customHeight="1" thickBot="1" x14ac:dyDescent="0.3">
      <c r="A28" s="143"/>
      <c r="B28" s="18">
        <v>22</v>
      </c>
      <c r="C28" s="16" t="s">
        <v>21</v>
      </c>
      <c r="D28" s="19" t="s">
        <v>21</v>
      </c>
      <c r="E28" s="12" t="s">
        <v>33</v>
      </c>
      <c r="F28" s="16" t="s">
        <v>21</v>
      </c>
      <c r="G28" s="16" t="s">
        <v>21</v>
      </c>
      <c r="H28" s="16" t="s">
        <v>21</v>
      </c>
      <c r="I28" s="16" t="s">
        <v>21</v>
      </c>
      <c r="J28" s="19" t="s">
        <v>21</v>
      </c>
      <c r="K28" s="21" t="s">
        <v>21</v>
      </c>
      <c r="L28" s="16" t="s">
        <v>21</v>
      </c>
      <c r="M28" s="16" t="s">
        <v>21</v>
      </c>
      <c r="N28" s="16" t="s">
        <v>21</v>
      </c>
      <c r="O28" s="15">
        <v>74</v>
      </c>
      <c r="P28" s="71">
        <v>74</v>
      </c>
      <c r="Q28" s="22" t="s">
        <v>21</v>
      </c>
      <c r="R28" s="131"/>
      <c r="U28" s="38"/>
    </row>
    <row r="29" spans="1:21" s="5" customFormat="1" ht="21" customHeight="1" thickBot="1" x14ac:dyDescent="0.3">
      <c r="A29" s="143"/>
      <c r="B29" s="18">
        <v>23</v>
      </c>
      <c r="C29" s="16" t="s">
        <v>21</v>
      </c>
      <c r="D29" s="19" t="s">
        <v>21</v>
      </c>
      <c r="E29" s="12" t="s">
        <v>33</v>
      </c>
      <c r="F29" s="16" t="s">
        <v>21</v>
      </c>
      <c r="G29" s="16" t="s">
        <v>21</v>
      </c>
      <c r="H29" s="16" t="s">
        <v>21</v>
      </c>
      <c r="I29" s="16" t="s">
        <v>21</v>
      </c>
      <c r="J29" s="19" t="s">
        <v>21</v>
      </c>
      <c r="K29" s="21" t="s">
        <v>21</v>
      </c>
      <c r="L29" s="16" t="s">
        <v>21</v>
      </c>
      <c r="M29" s="16" t="s">
        <v>21</v>
      </c>
      <c r="N29" s="16" t="s">
        <v>21</v>
      </c>
      <c r="O29" s="15" t="s">
        <v>21</v>
      </c>
      <c r="P29" s="71">
        <v>3837</v>
      </c>
      <c r="Q29" s="22" t="s">
        <v>21</v>
      </c>
      <c r="R29" s="131"/>
      <c r="U29" s="38"/>
    </row>
    <row r="30" spans="1:21" s="5" customFormat="1" ht="21" customHeight="1" thickBot="1" x14ac:dyDescent="0.3">
      <c r="A30" s="143"/>
      <c r="B30" s="18">
        <v>24</v>
      </c>
      <c r="C30" s="16" t="s">
        <v>21</v>
      </c>
      <c r="D30" s="19" t="s">
        <v>21</v>
      </c>
      <c r="E30" s="12" t="s">
        <v>33</v>
      </c>
      <c r="F30" s="16" t="s">
        <v>21</v>
      </c>
      <c r="G30" s="16" t="s">
        <v>21</v>
      </c>
      <c r="H30" s="16" t="s">
        <v>21</v>
      </c>
      <c r="I30" s="16" t="s">
        <v>21</v>
      </c>
      <c r="J30" s="19" t="s">
        <v>21</v>
      </c>
      <c r="K30" s="21" t="s">
        <v>21</v>
      </c>
      <c r="L30" s="16" t="s">
        <v>21</v>
      </c>
      <c r="M30" s="16" t="s">
        <v>21</v>
      </c>
      <c r="N30" s="16" t="s">
        <v>21</v>
      </c>
      <c r="O30" s="15" t="s">
        <v>21</v>
      </c>
      <c r="P30" s="71">
        <v>221</v>
      </c>
      <c r="Q30" s="22" t="s">
        <v>21</v>
      </c>
      <c r="R30" s="131"/>
      <c r="U30" s="38"/>
    </row>
    <row r="31" spans="1:21" s="5" customFormat="1" ht="21" customHeight="1" thickBot="1" x14ac:dyDescent="0.3">
      <c r="A31" s="143"/>
      <c r="B31" s="18">
        <v>25</v>
      </c>
      <c r="C31" s="16" t="s">
        <v>21</v>
      </c>
      <c r="D31" s="19" t="s">
        <v>21</v>
      </c>
      <c r="E31" s="12" t="s">
        <v>33</v>
      </c>
      <c r="F31" s="16" t="s">
        <v>21</v>
      </c>
      <c r="G31" s="16" t="s">
        <v>21</v>
      </c>
      <c r="H31" s="16" t="s">
        <v>21</v>
      </c>
      <c r="I31" s="16" t="s">
        <v>21</v>
      </c>
      <c r="J31" s="19" t="s">
        <v>21</v>
      </c>
      <c r="K31" s="21" t="s">
        <v>21</v>
      </c>
      <c r="L31" s="16" t="s">
        <v>21</v>
      </c>
      <c r="M31" s="16" t="s">
        <v>21</v>
      </c>
      <c r="N31" s="16" t="s">
        <v>21</v>
      </c>
      <c r="O31" s="15" t="s">
        <v>21</v>
      </c>
      <c r="P31" s="71">
        <v>140</v>
      </c>
      <c r="Q31" s="22" t="s">
        <v>21</v>
      </c>
      <c r="R31" s="131"/>
      <c r="U31" s="38"/>
    </row>
    <row r="32" spans="1:21" s="49" customFormat="1" ht="16.5" customHeight="1" thickBot="1" x14ac:dyDescent="0.3">
      <c r="A32" s="144"/>
      <c r="B32" s="132" t="s">
        <v>24</v>
      </c>
      <c r="C32" s="133"/>
      <c r="D32" s="134"/>
      <c r="E32" s="63"/>
      <c r="F32" s="64"/>
      <c r="G32" s="64"/>
      <c r="H32" s="65">
        <f>SUM(H21:H24)</f>
        <v>0</v>
      </c>
      <c r="I32" s="66">
        <f>SUM(I21:I24)</f>
        <v>0</v>
      </c>
      <c r="J32" s="67">
        <f>SUM(J21:J24)</f>
        <v>0</v>
      </c>
      <c r="K32" s="68"/>
      <c r="L32" s="69">
        <f>SUM(L21:L23)</f>
        <v>0</v>
      </c>
      <c r="M32" s="66">
        <f>SUM(M21:M23)</f>
        <v>0</v>
      </c>
      <c r="N32" s="69">
        <f>SUM(N21:N23)</f>
        <v>0</v>
      </c>
      <c r="O32" s="69">
        <f>SUM(O20:O31)</f>
        <v>545</v>
      </c>
      <c r="P32" s="66">
        <f>SUM(P21:P31)</f>
        <v>20011</v>
      </c>
      <c r="Q32" s="70">
        <f>SUM(Q21:Q23)</f>
        <v>0</v>
      </c>
      <c r="R32" s="52"/>
      <c r="U32" s="38"/>
    </row>
    <row r="33" spans="1:21" s="5" customFormat="1" ht="22.5" customHeight="1" thickBot="1" x14ac:dyDescent="0.3">
      <c r="A33" s="135" t="s">
        <v>20</v>
      </c>
      <c r="B33" s="136"/>
      <c r="C33" s="136"/>
      <c r="D33" s="137"/>
      <c r="E33" s="23"/>
      <c r="F33" s="24"/>
      <c r="G33" s="24"/>
      <c r="H33" s="25">
        <f>H15+H20+H32</f>
        <v>16021.38</v>
      </c>
      <c r="I33" s="25">
        <f>I15+I20+I32</f>
        <v>2528.8000000000002</v>
      </c>
      <c r="J33" s="25">
        <f>J15+J20+J32</f>
        <v>4983.7</v>
      </c>
      <c r="K33" s="26"/>
      <c r="L33" s="130">
        <f>L15+L20+L32</f>
        <v>568.13404255319153</v>
      </c>
      <c r="M33" s="130">
        <f>M15+M20+M32</f>
        <v>21613.571899999995</v>
      </c>
      <c r="N33" s="130">
        <f>N15+N20+N32</f>
        <v>0</v>
      </c>
      <c r="O33" s="130">
        <f>O15+O20+O32</f>
        <v>9190</v>
      </c>
      <c r="P33" s="130">
        <f>P15+P20+P32</f>
        <v>70204</v>
      </c>
      <c r="Q33" s="130">
        <f>Q15+Q20+Q32</f>
        <v>1586</v>
      </c>
      <c r="R33" s="27"/>
      <c r="T33" s="5" t="e">
        <f>SUM(T5:T15)</f>
        <v>#VALUE!</v>
      </c>
      <c r="U33" s="38" t="e">
        <f>SUM(U5:U15)</f>
        <v>#VALUE!</v>
      </c>
    </row>
    <row r="34" spans="1:21" s="5" customFormat="1" x14ac:dyDescent="0.25">
      <c r="A34" s="47"/>
      <c r="B34" s="42"/>
      <c r="C34" s="42"/>
      <c r="D34" s="42"/>
      <c r="E34" s="42"/>
      <c r="F34" s="42"/>
      <c r="G34" s="42"/>
      <c r="H34" s="42"/>
      <c r="I34" s="42"/>
      <c r="J34" s="42"/>
      <c r="K34" s="43"/>
      <c r="L34" s="42"/>
      <c r="M34" s="42"/>
      <c r="N34" s="42"/>
      <c r="O34" s="42"/>
      <c r="P34" s="44"/>
      <c r="Q34" s="42"/>
      <c r="R34" s="45"/>
    </row>
    <row r="35" spans="1:21" s="5" customFormat="1" x14ac:dyDescent="0.25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3"/>
      <c r="L35" s="42"/>
      <c r="M35" s="42"/>
      <c r="N35" s="42"/>
      <c r="O35" s="42"/>
      <c r="P35" s="44"/>
      <c r="Q35" s="42"/>
      <c r="R35" s="45"/>
    </row>
    <row r="36" spans="1:21" s="5" customFormat="1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3"/>
      <c r="L36" s="42"/>
      <c r="M36" s="42"/>
      <c r="N36" s="42"/>
      <c r="O36" s="42"/>
      <c r="P36" s="44"/>
      <c r="Q36" s="42"/>
      <c r="R36" s="45"/>
    </row>
    <row r="37" spans="1:21" s="5" customFormat="1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3"/>
      <c r="L37" s="42"/>
      <c r="M37" s="42"/>
      <c r="N37" s="42"/>
      <c r="O37" s="42"/>
      <c r="P37" s="44"/>
      <c r="Q37" s="42"/>
      <c r="R37" s="45"/>
    </row>
    <row r="38" spans="1:21" s="5" customForma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3"/>
      <c r="L38" s="42"/>
      <c r="M38" s="42"/>
      <c r="N38" s="42"/>
      <c r="O38" s="42"/>
      <c r="P38" s="44"/>
      <c r="Q38" s="42"/>
      <c r="R38" s="45"/>
    </row>
    <row r="39" spans="1:21" s="5" customFormat="1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3"/>
      <c r="L39" s="42"/>
      <c r="M39" s="42"/>
      <c r="N39" s="42"/>
      <c r="O39" s="42"/>
      <c r="P39" s="44"/>
      <c r="Q39" s="42"/>
      <c r="R39" s="45"/>
    </row>
    <row r="40" spans="1:21" s="5" customFormat="1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3"/>
      <c r="L40" s="42"/>
      <c r="M40" s="42"/>
      <c r="N40" s="42"/>
      <c r="O40" s="42"/>
      <c r="P40" s="44"/>
      <c r="Q40" s="42"/>
      <c r="R40" s="45"/>
    </row>
    <row r="41" spans="1:21" s="5" customFormat="1" x14ac:dyDescent="0.2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3"/>
      <c r="L41" s="42"/>
      <c r="M41" s="42"/>
      <c r="N41" s="42"/>
      <c r="O41" s="42"/>
      <c r="P41" s="44"/>
      <c r="Q41" s="42"/>
      <c r="R41" s="45"/>
    </row>
    <row r="42" spans="1:21" s="5" customFormat="1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3"/>
      <c r="L42" s="42"/>
      <c r="M42" s="42"/>
      <c r="N42" s="42"/>
      <c r="O42" s="42"/>
      <c r="P42" s="44"/>
      <c r="Q42" s="42"/>
      <c r="R42" s="45"/>
    </row>
    <row r="43" spans="1:21" s="5" customFormat="1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3"/>
      <c r="L43" s="42"/>
      <c r="M43" s="42"/>
      <c r="N43" s="42"/>
      <c r="O43" s="42"/>
      <c r="P43" s="44"/>
      <c r="Q43" s="42"/>
      <c r="R43" s="45"/>
    </row>
    <row r="44" spans="1:21" s="5" customFormat="1" x14ac:dyDescent="0.25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3"/>
      <c r="L44" s="42"/>
      <c r="M44" s="42"/>
      <c r="N44" s="42"/>
      <c r="O44" s="42"/>
      <c r="P44" s="44"/>
      <c r="Q44" s="42"/>
      <c r="R44" s="45"/>
    </row>
    <row r="45" spans="1:21" s="5" customForma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3"/>
      <c r="L45" s="42"/>
      <c r="M45" s="42"/>
      <c r="N45" s="42"/>
      <c r="O45" s="42"/>
      <c r="P45" s="44"/>
      <c r="Q45" s="42"/>
      <c r="R45" s="45"/>
    </row>
    <row r="46" spans="1:21" s="5" customFormat="1" x14ac:dyDescent="0.2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3"/>
      <c r="L46" s="42"/>
      <c r="M46" s="42"/>
      <c r="N46" s="42"/>
      <c r="O46" s="42"/>
      <c r="P46" s="44"/>
      <c r="Q46" s="42"/>
      <c r="R46" s="45"/>
    </row>
    <row r="47" spans="1:21" s="5" customFormat="1" x14ac:dyDescent="0.25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3"/>
      <c r="L47" s="42"/>
      <c r="M47" s="42"/>
      <c r="N47" s="42"/>
      <c r="O47" s="42"/>
      <c r="P47" s="44"/>
      <c r="Q47" s="42"/>
      <c r="R47" s="45"/>
    </row>
    <row r="48" spans="1:21" x14ac:dyDescent="0.25">
      <c r="A48" s="6"/>
    </row>
  </sheetData>
  <sortState ref="B146:R151">
    <sortCondition ref="B145"/>
  </sortState>
  <mergeCells count="25">
    <mergeCell ref="A1:D1"/>
    <mergeCell ref="A2:A4"/>
    <mergeCell ref="A5:A15"/>
    <mergeCell ref="A16:A20"/>
    <mergeCell ref="C2:C4"/>
    <mergeCell ref="B2:B4"/>
    <mergeCell ref="B15:D15"/>
    <mergeCell ref="E1:J1"/>
    <mergeCell ref="F2:F4"/>
    <mergeCell ref="M2:Q2"/>
    <mergeCell ref="L2:L4"/>
    <mergeCell ref="H2:H4"/>
    <mergeCell ref="G2:G4"/>
    <mergeCell ref="M3:P3"/>
    <mergeCell ref="I2:I4"/>
    <mergeCell ref="K1:R1"/>
    <mergeCell ref="R2:R4"/>
    <mergeCell ref="K2:K4"/>
    <mergeCell ref="J2:J4"/>
    <mergeCell ref="B32:D32"/>
    <mergeCell ref="A33:D33"/>
    <mergeCell ref="B20:D20"/>
    <mergeCell ref="A21:A32"/>
    <mergeCell ref="E2:E4"/>
    <mergeCell ref="D2:D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Лист1!Print_Area</vt:lpstr>
      <vt:lpstr>Лист1!Область_печати</vt:lpstr>
    </vt:vector>
  </TitlesOfParts>
  <Company>Melkosoft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Binom</cp:lastModifiedBy>
  <cp:lastPrinted>2020-03-24T09:16:08Z</cp:lastPrinted>
  <dcterms:created xsi:type="dcterms:W3CDTF">2007-01-13T08:23:23Z</dcterms:created>
  <dcterms:modified xsi:type="dcterms:W3CDTF">2022-03-04T12:56:29Z</dcterms:modified>
</cp:coreProperties>
</file>