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776" yWindow="372" windowWidth="15732" windowHeight="12072"/>
  </bookViews>
  <sheets>
    <sheet name="Лист1" sheetId="1" r:id="rId1"/>
    <sheet name="Лист2" sheetId="2" r:id="rId2"/>
    <sheet name="Лист3" sheetId="3" r:id="rId3"/>
  </sheets>
  <definedNames>
    <definedName name="Print_Area" localSheetId="0">Лист1!$A$1:$R$74</definedName>
    <definedName name="_xlnm.Print_Area" localSheetId="0">Лист1!$A$1:$AD$74</definedName>
  </definedNames>
  <calcPr calcId="145621"/>
</workbook>
</file>

<file path=xl/calcChain.xml><?xml version="1.0" encoding="utf-8"?>
<calcChain xmlns="http://schemas.openxmlformats.org/spreadsheetml/2006/main">
  <c r="Q74" i="1" l="1"/>
  <c r="P74" i="1"/>
  <c r="O74" i="1"/>
  <c r="N74" i="1"/>
  <c r="M74" i="1"/>
  <c r="L74" i="1"/>
  <c r="J74" i="1"/>
  <c r="I74" i="1"/>
  <c r="H74" i="1"/>
  <c r="P73" i="1"/>
  <c r="O73" i="1"/>
  <c r="Q42" i="1"/>
  <c r="P42" i="1"/>
  <c r="O42" i="1"/>
  <c r="N42" i="1"/>
  <c r="M42" i="1"/>
  <c r="L42" i="1"/>
  <c r="L33" i="1"/>
  <c r="J42" i="1"/>
  <c r="J33" i="1"/>
  <c r="I42" i="1"/>
  <c r="H42" i="1"/>
  <c r="H33" i="1"/>
  <c r="L13" i="1"/>
  <c r="M13" i="1"/>
  <c r="P23" i="1" l="1"/>
  <c r="P49" i="1" l="1"/>
  <c r="O49" i="1"/>
  <c r="O23" i="1" l="1"/>
  <c r="J49" i="1"/>
  <c r="J73" i="1"/>
  <c r="J44" i="1"/>
  <c r="O44" i="1"/>
  <c r="P44" i="1"/>
  <c r="I23" i="1"/>
  <c r="H23" i="1"/>
  <c r="J23" i="1"/>
  <c r="Q44" i="1"/>
  <c r="N44" i="1"/>
  <c r="M44" i="1"/>
  <c r="L44" i="1"/>
  <c r="I44" i="1"/>
  <c r="H44" i="1"/>
  <c r="Q49" i="1" l="1"/>
  <c r="N49" i="1"/>
  <c r="M49" i="1"/>
  <c r="L49" i="1"/>
  <c r="I49" i="1"/>
  <c r="H49" i="1"/>
  <c r="U22" i="1" l="1"/>
  <c r="I73" i="1" l="1"/>
  <c r="H73" i="1"/>
  <c r="T21" i="1" l="1"/>
  <c r="T20" i="1"/>
  <c r="T19" i="1"/>
  <c r="T18" i="1"/>
  <c r="T15" i="1"/>
  <c r="T12" i="1"/>
  <c r="T11" i="1"/>
  <c r="T10" i="1"/>
  <c r="T8" i="1"/>
  <c r="T7" i="1"/>
  <c r="T6" i="1"/>
  <c r="T5" i="1"/>
  <c r="U6" i="1" l="1"/>
  <c r="U7" i="1"/>
  <c r="U8" i="1"/>
  <c r="U10" i="1"/>
  <c r="U11" i="1"/>
  <c r="U12" i="1"/>
  <c r="U15" i="1"/>
  <c r="U18" i="1"/>
  <c r="U19" i="1"/>
  <c r="U20" i="1"/>
  <c r="U21" i="1"/>
  <c r="U5" i="1"/>
  <c r="T44" i="1"/>
  <c r="P33" i="1"/>
  <c r="Q73" i="1" l="1"/>
  <c r="N73" i="1"/>
  <c r="M73" i="1"/>
  <c r="L73" i="1"/>
  <c r="M33" i="1"/>
  <c r="I33" i="1"/>
  <c r="Q23" i="1"/>
  <c r="N23" i="1"/>
  <c r="W23" i="1"/>
  <c r="L23" i="1" l="1"/>
  <c r="M23" i="1" l="1"/>
  <c r="Y23" i="1"/>
  <c r="AA23" i="1" l="1"/>
  <c r="O33" i="1" l="1"/>
  <c r="N33" i="1" l="1"/>
</calcChain>
</file>

<file path=xl/sharedStrings.xml><?xml version="1.0" encoding="utf-8"?>
<sst xmlns="http://schemas.openxmlformats.org/spreadsheetml/2006/main" count="804" uniqueCount="119">
  <si>
    <t>Участки зданий, сооружений, объектов (элементов) комплексного благоустройства</t>
  </si>
  <si>
    <t>№ участков на плане</t>
  </si>
  <si>
    <t>№ строений на плане</t>
  </si>
  <si>
    <t>Адреса строений</t>
  </si>
  <si>
    <t>Характеристики местоположения участков территории и расположенных на них объектов</t>
  </si>
  <si>
    <t>Год постройки здания, сооружения</t>
  </si>
  <si>
    <t>Этажность</t>
  </si>
  <si>
    <t>Общая площадь жилых помещений зданий, сооружений (кв.м)</t>
  </si>
  <si>
    <t>Общая площадь нежилых помещений зданий, сооружений (кв.м)</t>
  </si>
  <si>
    <t>Площадь по наружному обмеру (кв.м)</t>
  </si>
  <si>
    <t>Расчетное население (чел.)</t>
  </si>
  <si>
    <t>Расчетные показатели участков территории</t>
  </si>
  <si>
    <t>Нормативно необходимая площадь участка (кв.м)</t>
  </si>
  <si>
    <t>минимальная</t>
  </si>
  <si>
    <t>проектная</t>
  </si>
  <si>
    <t>Обременения на участках</t>
  </si>
  <si>
    <t>Сервитуты</t>
  </si>
  <si>
    <t>Характеристики расчетного обоснования размеров участков территории</t>
  </si>
  <si>
    <t>ИТОГО участки административных зданий, учреждений по обслуживанию населения</t>
  </si>
  <si>
    <t>ИТОГО участки объектов инженерной инфраструктуры</t>
  </si>
  <si>
    <t>ВСЕГО ПО КВАРТАЛУ</t>
  </si>
  <si>
    <t>─</t>
  </si>
  <si>
    <t>Sзу по пред. нормат (инвентар.)</t>
  </si>
  <si>
    <t>Участки под  благоустройство</t>
  </si>
  <si>
    <t>ИТОГО участки под благоустройство</t>
  </si>
  <si>
    <t>Sзу по сведениям КПТ</t>
  </si>
  <si>
    <t>Примечание</t>
  </si>
  <si>
    <t>Характеристики фактического использования участков территории и расположенных на них объектов</t>
  </si>
  <si>
    <t>Удельный показатель земельной доли</t>
  </si>
  <si>
    <t>-</t>
  </si>
  <si>
    <t>Многоквартирный жилой дом</t>
  </si>
  <si>
    <t>ИТОГО участки жилых зданий</t>
  </si>
  <si>
    <t>Озеленение и элементы благоустройства</t>
  </si>
  <si>
    <t>Фактическое использование зданий и сооружений, объектов (элементов) комплексного благоустройства</t>
  </si>
  <si>
    <t>тепло</t>
  </si>
  <si>
    <t>Индивидуальный жилой дом</t>
  </si>
  <si>
    <t>Индивидуальный  жилой дом</t>
  </si>
  <si>
    <t>Участки под объекты инженерной инфраструктуры</t>
  </si>
  <si>
    <t>ИТОГО участки складов и сараев</t>
  </si>
  <si>
    <t>Участки под автостоянки и объекты автосервиса</t>
  </si>
  <si>
    <t>ИТОГО участки автостоянок и объектов автосервиса</t>
  </si>
  <si>
    <t>Участки под жилые здания</t>
  </si>
  <si>
    <t>67:27:0031516:31</t>
  </si>
  <si>
    <t>67:27:0031516:37</t>
  </si>
  <si>
    <t>67:27:0031516:12</t>
  </si>
  <si>
    <t>67:27:0031516:43</t>
  </si>
  <si>
    <t>67:27:0031516:29</t>
  </si>
  <si>
    <t>67:27:0031516:21</t>
  </si>
  <si>
    <t>67:27:0031516:36</t>
  </si>
  <si>
    <t>67:27:0031516:4</t>
  </si>
  <si>
    <t>67:27:0031312:5</t>
  </si>
  <si>
    <t>67:27:0031312:4</t>
  </si>
  <si>
    <t>67:27:0031312:14</t>
  </si>
  <si>
    <t>67:27:0031312:3</t>
  </si>
  <si>
    <t>67:27:0031312:1</t>
  </si>
  <si>
    <t>67:27:0031516:315</t>
  </si>
  <si>
    <t>67:27:0031516:25</t>
  </si>
  <si>
    <t>67:27:0031516:316</t>
  </si>
  <si>
    <t>67:27:0000000:4815</t>
  </si>
  <si>
    <t>67:27:0000000:2302</t>
  </si>
  <si>
    <t>67:27:0031516:35</t>
  </si>
  <si>
    <t>Земельные участки общего пользования</t>
  </si>
  <si>
    <t>67:27:0031516:42</t>
  </si>
  <si>
    <t>67:27:0035102:5</t>
  </si>
  <si>
    <t>Гараж</t>
  </si>
  <si>
    <t>67:27:0031516:32</t>
  </si>
  <si>
    <t>Сквер</t>
  </si>
  <si>
    <t>9(1), 9(2), 9(3)</t>
  </si>
  <si>
    <t>67:27:0031516:294</t>
  </si>
  <si>
    <t>67:27:0031516:40</t>
  </si>
  <si>
    <t>67:27:0031515:1</t>
  </si>
  <si>
    <t>67:27:0031515:10</t>
  </si>
  <si>
    <t>67:27:0031516:39</t>
  </si>
  <si>
    <t>67:27:0031516:41</t>
  </si>
  <si>
    <t>67:27:0031516:33</t>
  </si>
  <si>
    <t>67:27:0031516:30</t>
  </si>
  <si>
    <t>п. Тихвинка, д. 17в</t>
  </si>
  <si>
    <t>1</t>
  </si>
  <si>
    <t>Планируемый многоквартирный жилой дом</t>
  </si>
  <si>
    <t>п. Тихвинка, д. 21</t>
  </si>
  <si>
    <t>п. Тихвинка, д. 19</t>
  </si>
  <si>
    <t>п. Тихвинка, д. 19 а</t>
  </si>
  <si>
    <t xml:space="preserve"> п. Тихвинка, д. 17б</t>
  </si>
  <si>
    <t>п. Тихвинка, д. 29Б</t>
  </si>
  <si>
    <t>п. Тихвинка, д. 29А</t>
  </si>
  <si>
    <t xml:space="preserve"> п. Тихвинка, д. 29</t>
  </si>
  <si>
    <t>п. Тихвинка, д. 31</t>
  </si>
  <si>
    <t>п. Тихвинка, д. 33А</t>
  </si>
  <si>
    <t>п. Тихвинка, д. 33Б</t>
  </si>
  <si>
    <t>п. Тихвинка, д.37Б</t>
  </si>
  <si>
    <t xml:space="preserve"> п. Тихвинка, д. 35</t>
  </si>
  <si>
    <t xml:space="preserve"> п. Тихвинка, д. 39</t>
  </si>
  <si>
    <t>п. Тихвинка, д. 39А</t>
  </si>
  <si>
    <t xml:space="preserve"> п. Тихвинка, д. 41</t>
  </si>
  <si>
    <t>п. Тихвинка, д. 23</t>
  </si>
  <si>
    <t>Планируемое здание бытового назначения (пошив и ремонт одежды)</t>
  </si>
  <si>
    <t>п. Тихвинка, д. 37</t>
  </si>
  <si>
    <t>Здание бытового обслуживания</t>
  </si>
  <si>
    <t>п. Тихвинка, д. 27</t>
  </si>
  <si>
    <t>Гаражно-складское здание</t>
  </si>
  <si>
    <t>п. Тихвинка, д. 27 (ранее ул.Тихвинка)</t>
  </si>
  <si>
    <t>п. Тихвинка</t>
  </si>
  <si>
    <t>Административное здание</t>
  </si>
  <si>
    <t>Гараж-стоянка на 5 автомашин</t>
  </si>
  <si>
    <t>Трансформаторная подстанция КТП 381</t>
  </si>
  <si>
    <t>Улично-дорожная сеть</t>
  </si>
  <si>
    <t>Трансформаторной подстанция</t>
  </si>
  <si>
    <t xml:space="preserve">Призводственный цех </t>
  </si>
  <si>
    <t>Участки под производственные объекты</t>
  </si>
  <si>
    <t>67:27:0031312:18</t>
  </si>
  <si>
    <t>67:27:0031312:17</t>
  </si>
  <si>
    <t>67:27:0000000:4827</t>
  </si>
  <si>
    <t>67:27:0031312:19</t>
  </si>
  <si>
    <t>67:27:0031312:56</t>
  </si>
  <si>
    <t>67:27:0031515:26</t>
  </si>
  <si>
    <t xml:space="preserve">Нежилое здание </t>
  </si>
  <si>
    <t>Мастерские</t>
  </si>
  <si>
    <t>п. Тихвинка, д.37В</t>
  </si>
  <si>
    <t>67:27:0000000:1584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</si>
</sst>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8" x14ac:knownFonts="1">
    <font>
      <sz val="11"/>
      <color theme="1"/>
      <name val="Times New Roman"/>
      <family val="2"/>
      <charset val="204"/>
      <scheme val="minor"/>
    </font>
    <font>
      <sz val="8"/>
      <color indexed="8"/>
      <name val="Times New Roman"/>
      <family val="1"/>
      <charset val="204"/>
      <scheme val="minor"/>
    </font>
    <font>
      <b/>
      <sz val="8"/>
      <color indexed="8"/>
      <name val="Times New Roman"/>
      <family val="1"/>
      <charset val="204"/>
      <scheme val="minor"/>
    </font>
    <font>
      <b/>
      <sz val="11"/>
      <color indexed="8"/>
      <name val="Times New Roman"/>
      <family val="1"/>
      <charset val="204"/>
      <scheme val="minor"/>
    </font>
    <font>
      <sz val="11"/>
      <color theme="1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sz val="8"/>
      <name val="Times New Roman"/>
      <family val="1"/>
      <charset val="204"/>
      <scheme val="minor"/>
    </font>
    <font>
      <sz val="11"/>
      <color indexed="8"/>
      <name val="Times New Roman"/>
      <family val="1"/>
      <charset val="204"/>
      <scheme val="minor"/>
    </font>
    <font>
      <b/>
      <sz val="8"/>
      <color theme="1"/>
      <name val="Times New Roman"/>
      <family val="1"/>
      <charset val="204"/>
      <scheme val="minor"/>
    </font>
    <font>
      <sz val="10"/>
      <color theme="1"/>
      <name val="Times New Roman"/>
      <family val="1"/>
      <charset val="204"/>
      <scheme val="minor"/>
    </font>
    <font>
      <b/>
      <sz val="8"/>
      <name val="Times New Roman"/>
      <family val="1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sz val="6"/>
      <color theme="1"/>
      <name val="Times New Roman"/>
      <family val="1"/>
      <charset val="204"/>
      <scheme val="minor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2"/>
      <charset val="204"/>
      <scheme val="minor"/>
    </font>
    <font>
      <b/>
      <sz val="9"/>
      <color indexed="8"/>
      <name val="Times New Roman"/>
      <family val="1"/>
      <charset val="204"/>
      <scheme val="minor"/>
    </font>
    <font>
      <b/>
      <sz val="9"/>
      <color theme="1"/>
      <name val="Times New Roman"/>
      <family val="1"/>
      <charset val="204"/>
      <scheme val="minor"/>
    </font>
    <font>
      <b/>
      <sz val="10"/>
      <color indexed="8"/>
      <name val="Times New Roman"/>
      <family val="1"/>
      <charset val="204"/>
      <scheme val="minor"/>
    </font>
    <font>
      <b/>
      <sz val="10"/>
      <color theme="1"/>
      <name val="Times New Roman"/>
      <family val="1"/>
      <charset val="204"/>
      <scheme val="minor"/>
    </font>
    <font>
      <b/>
      <sz val="9"/>
      <name val="Times New Roman"/>
      <family val="1"/>
      <charset val="204"/>
      <scheme val="minor"/>
    </font>
    <font>
      <sz val="8"/>
      <color theme="1"/>
      <name val="Calibri"/>
      <family val="2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2"/>
      <charset val="204"/>
      <scheme val="minor"/>
    </font>
    <font>
      <b/>
      <sz val="18"/>
      <color theme="3"/>
      <name val="Arial"/>
      <family val="2"/>
      <charset val="204"/>
      <scheme val="major"/>
    </font>
    <font>
      <b/>
      <sz val="15"/>
      <color theme="3"/>
      <name val="Times New Roman"/>
      <family val="2"/>
      <charset val="204"/>
      <scheme val="minor"/>
    </font>
    <font>
      <b/>
      <sz val="13"/>
      <color theme="3"/>
      <name val="Times New Roman"/>
      <family val="2"/>
      <charset val="204"/>
      <scheme val="minor"/>
    </font>
    <font>
      <b/>
      <sz val="11"/>
      <color theme="3"/>
      <name val="Times New Roman"/>
      <family val="2"/>
      <charset val="204"/>
      <scheme val="minor"/>
    </font>
    <font>
      <sz val="11"/>
      <color rgb="FF006100"/>
      <name val="Times New Roman"/>
      <family val="2"/>
      <charset val="204"/>
      <scheme val="minor"/>
    </font>
    <font>
      <sz val="11"/>
      <color rgb="FF9C0006"/>
      <name val="Times New Roman"/>
      <family val="2"/>
      <charset val="204"/>
      <scheme val="minor"/>
    </font>
    <font>
      <sz val="11"/>
      <color rgb="FF9C6500"/>
      <name val="Times New Roman"/>
      <family val="2"/>
      <charset val="204"/>
      <scheme val="minor"/>
    </font>
    <font>
      <sz val="11"/>
      <color rgb="FF3F3F76"/>
      <name val="Times New Roman"/>
      <family val="2"/>
      <charset val="204"/>
      <scheme val="minor"/>
    </font>
    <font>
      <b/>
      <sz val="11"/>
      <color rgb="FF3F3F3F"/>
      <name val="Times New Roman"/>
      <family val="2"/>
      <charset val="204"/>
      <scheme val="minor"/>
    </font>
    <font>
      <b/>
      <sz val="11"/>
      <color rgb="FFFA7D00"/>
      <name val="Times New Roman"/>
      <family val="2"/>
      <charset val="204"/>
      <scheme val="minor"/>
    </font>
    <font>
      <sz val="11"/>
      <color rgb="FFFA7D00"/>
      <name val="Times New Roman"/>
      <family val="2"/>
      <charset val="204"/>
      <scheme val="minor"/>
    </font>
    <font>
      <b/>
      <sz val="11"/>
      <color theme="0"/>
      <name val="Times New Roman"/>
      <family val="2"/>
      <charset val="204"/>
      <scheme val="minor"/>
    </font>
    <font>
      <sz val="11"/>
      <color rgb="FFFF0000"/>
      <name val="Times New Roman"/>
      <family val="2"/>
      <charset val="204"/>
      <scheme val="minor"/>
    </font>
    <font>
      <i/>
      <sz val="11"/>
      <color rgb="FF7F7F7F"/>
      <name val="Times New Roman"/>
      <family val="2"/>
      <charset val="204"/>
      <scheme val="minor"/>
    </font>
    <font>
      <b/>
      <sz val="11"/>
      <color theme="1"/>
      <name val="Times New Roman"/>
      <family val="2"/>
      <charset val="204"/>
      <scheme val="minor"/>
    </font>
    <font>
      <sz val="11"/>
      <color theme="0"/>
      <name val="Times New Roman"/>
      <family val="2"/>
      <charset val="204"/>
      <scheme val="minor"/>
    </font>
    <font>
      <sz val="8"/>
      <color rgb="FF000000"/>
      <name val="Times New Roman"/>
      <family val="1"/>
      <charset val="204"/>
      <scheme val="minor"/>
    </font>
    <font>
      <sz val="9"/>
      <color indexed="8"/>
      <name val="Times New Roman"/>
      <family val="1"/>
      <charset val="204"/>
      <scheme val="minor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color rgb="FF000000"/>
      <name val="Calibri"/>
      <family val="2"/>
      <charset val="204"/>
    </font>
    <font>
      <b/>
      <sz val="8"/>
      <color indexed="8"/>
      <name val="Calibri"/>
      <family val="2"/>
      <charset val="204"/>
    </font>
    <font>
      <sz val="12"/>
      <color theme="1"/>
      <name val="Calibri"/>
      <family val="2"/>
      <charset val="204"/>
    </font>
    <font>
      <sz val="8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3" fillId="0" borderId="0" applyNumberFormat="0" applyFill="0" applyBorder="0" applyAlignment="0" applyProtection="0"/>
    <xf numFmtId="0" fontId="24" fillId="0" borderId="58" applyNumberFormat="0" applyFill="0" applyAlignment="0" applyProtection="0"/>
    <xf numFmtId="0" fontId="25" fillId="0" borderId="59" applyNumberFormat="0" applyFill="0" applyAlignment="0" applyProtection="0"/>
    <xf numFmtId="0" fontId="26" fillId="0" borderId="60" applyNumberFormat="0" applyFill="0" applyAlignment="0" applyProtection="0"/>
    <xf numFmtId="0" fontId="26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61" applyNumberFormat="0" applyAlignment="0" applyProtection="0"/>
    <xf numFmtId="0" fontId="31" fillId="6" borderId="62" applyNumberFormat="0" applyAlignment="0" applyProtection="0"/>
    <xf numFmtId="0" fontId="32" fillId="6" borderId="61" applyNumberFormat="0" applyAlignment="0" applyProtection="0"/>
    <xf numFmtId="0" fontId="33" fillId="0" borderId="63" applyNumberFormat="0" applyFill="0" applyAlignment="0" applyProtection="0"/>
    <xf numFmtId="0" fontId="34" fillId="7" borderId="64" applyNumberFormat="0" applyAlignment="0" applyProtection="0"/>
    <xf numFmtId="0" fontId="35" fillId="0" borderId="0" applyNumberFormat="0" applyFill="0" applyBorder="0" applyAlignment="0" applyProtection="0"/>
    <xf numFmtId="0" fontId="22" fillId="8" borderId="6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66" applyNumberFormat="0" applyFill="0" applyAlignment="0" applyProtection="0"/>
    <xf numFmtId="0" fontId="38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38" fillId="32" borderId="0" applyNumberFormat="0" applyBorder="0" applyAlignment="0" applyProtection="0"/>
  </cellStyleXfs>
  <cellXfs count="351">
    <xf numFmtId="0" fontId="0" fillId="0" borderId="0" xfId="0"/>
    <xf numFmtId="0" fontId="4" fillId="0" borderId="0" xfId="0" applyFont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7" fillId="0" borderId="0" xfId="0" applyFont="1"/>
    <xf numFmtId="0" fontId="5" fillId="0" borderId="0" xfId="0" applyFont="1" applyAlignment="1">
      <alignment horizontal="center"/>
    </xf>
    <xf numFmtId="49" fontId="4" fillId="0" borderId="0" xfId="0" applyNumberFormat="1" applyFont="1"/>
    <xf numFmtId="0" fontId="9" fillId="0" borderId="0" xfId="0" applyFont="1" applyBorder="1"/>
    <xf numFmtId="0" fontId="9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 wrapText="1"/>
    </xf>
    <xf numFmtId="0" fontId="6" fillId="0" borderId="4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6" fillId="0" borderId="4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" fontId="3" fillId="0" borderId="19" xfId="0" applyNumberFormat="1" applyFont="1" applyFill="1" applyBorder="1" applyAlignment="1">
      <alignment horizontal="center" vertical="center" wrapText="1"/>
    </xf>
    <xf numFmtId="49" fontId="7" fillId="0" borderId="4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3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/>
    <xf numFmtId="0" fontId="4" fillId="0" borderId="35" xfId="0" applyFont="1" applyFill="1" applyBorder="1"/>
    <xf numFmtId="164" fontId="4" fillId="0" borderId="35" xfId="0" applyNumberFormat="1" applyFont="1" applyFill="1" applyBorder="1"/>
    <xf numFmtId="1" fontId="1" fillId="0" borderId="35" xfId="0" applyNumberFormat="1" applyFont="1" applyFill="1" applyBorder="1"/>
    <xf numFmtId="0" fontId="7" fillId="0" borderId="0" xfId="0" applyFont="1" applyFill="1"/>
    <xf numFmtId="49" fontId="7" fillId="0" borderId="0" xfId="0" applyNumberFormat="1" applyFont="1" applyFill="1"/>
    <xf numFmtId="0" fontId="3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11" fillId="0" borderId="0" xfId="0" applyFont="1" applyFill="1"/>
    <xf numFmtId="0" fontId="15" fillId="0" borderId="19" xfId="0" applyFont="1" applyFill="1" applyBorder="1" applyAlignment="1">
      <alignment horizontal="center" vertical="center" wrapText="1"/>
    </xf>
    <xf numFmtId="1" fontId="15" fillId="0" borderId="19" xfId="0" applyNumberFormat="1" applyFont="1" applyFill="1" applyBorder="1" applyAlignment="1">
      <alignment horizontal="center" vertical="center" wrapText="1"/>
    </xf>
    <xf numFmtId="49" fontId="15" fillId="0" borderId="17" xfId="0" applyNumberFormat="1" applyFont="1" applyFill="1" applyBorder="1" applyAlignment="1">
      <alignment horizontal="center" vertical="center" wrapText="1"/>
    </xf>
    <xf numFmtId="1" fontId="15" fillId="0" borderId="42" xfId="0" applyNumberFormat="1" applyFont="1" applyFill="1" applyBorder="1" applyAlignment="1">
      <alignment horizontal="center" vertical="center" wrapText="1"/>
    </xf>
    <xf numFmtId="0" fontId="16" fillId="0" borderId="41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2" fontId="15" fillId="0" borderId="11" xfId="0" applyNumberFormat="1" applyFont="1" applyFill="1" applyBorder="1" applyAlignment="1">
      <alignment horizontal="center" vertical="center" wrapText="1"/>
    </xf>
    <xf numFmtId="164" fontId="15" fillId="0" borderId="15" xfId="0" applyNumberFormat="1" applyFont="1" applyFill="1" applyBorder="1" applyAlignment="1">
      <alignment horizontal="center" vertical="center" wrapText="1"/>
    </xf>
    <xf numFmtId="49" fontId="15" fillId="0" borderId="14" xfId="0" applyNumberFormat="1" applyFont="1" applyFill="1" applyBorder="1" applyAlignment="1">
      <alignment horizontal="center" vertical="center" wrapText="1"/>
    </xf>
    <xf numFmtId="1" fontId="15" fillId="0" borderId="11" xfId="0" applyNumberFormat="1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35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1" fontId="17" fillId="0" borderId="11" xfId="0" applyNumberFormat="1" applyFont="1" applyFill="1" applyBorder="1" applyAlignment="1">
      <alignment horizontal="center" vertical="center" wrapText="1"/>
    </xf>
    <xf numFmtId="1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1" fontId="17" fillId="0" borderId="54" xfId="0" applyNumberFormat="1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13" fillId="0" borderId="49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67" xfId="0" applyFont="1" applyFill="1" applyBorder="1" applyAlignment="1">
      <alignment horizontal="center" vertical="center" wrapText="1"/>
    </xf>
    <xf numFmtId="1" fontId="13" fillId="0" borderId="13" xfId="0" applyNumberFormat="1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4" fillId="0" borderId="69" xfId="0" applyFont="1" applyFill="1" applyBorder="1" applyAlignment="1">
      <alignment horizontal="center"/>
    </xf>
    <xf numFmtId="3" fontId="13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5" fillId="0" borderId="4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" fontId="15" fillId="0" borderId="5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16" fillId="0" borderId="11" xfId="0" applyNumberFormat="1" applyFont="1" applyFill="1" applyBorder="1" applyAlignment="1">
      <alignment horizontal="center" vertical="center" wrapText="1"/>
    </xf>
    <xf numFmtId="0" fontId="21" fillId="0" borderId="57" xfId="0" applyFont="1" applyFill="1" applyBorder="1" applyAlignment="1">
      <alignment horizontal="center" vertical="center"/>
    </xf>
    <xf numFmtId="0" fontId="21" fillId="0" borderId="68" xfId="0" applyFont="1" applyFill="1" applyBorder="1" applyAlignment="1">
      <alignment horizontal="center" vertical="center" wrapText="1"/>
    </xf>
    <xf numFmtId="0" fontId="21" fillId="0" borderId="68" xfId="0" applyFont="1" applyFill="1" applyBorder="1" applyAlignment="1">
      <alignment horizontal="center" vertical="center"/>
    </xf>
    <xf numFmtId="0" fontId="21" fillId="0" borderId="68" xfId="0" applyFont="1" applyBorder="1" applyAlignment="1">
      <alignment horizontal="center" vertical="center" wrapText="1"/>
    </xf>
    <xf numFmtId="0" fontId="21" fillId="0" borderId="68" xfId="0" applyFont="1" applyBorder="1" applyAlignment="1">
      <alignment horizontal="center" vertical="center"/>
    </xf>
    <xf numFmtId="0" fontId="6" fillId="0" borderId="49" xfId="0" applyFont="1" applyFill="1" applyBorder="1" applyAlignment="1">
      <alignment horizontal="center" vertical="center" wrapText="1"/>
    </xf>
    <xf numFmtId="49" fontId="5" fillId="0" borderId="70" xfId="0" applyNumberFormat="1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wrapText="1"/>
    </xf>
    <xf numFmtId="0" fontId="5" fillId="0" borderId="7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wrapText="1"/>
    </xf>
    <xf numFmtId="0" fontId="1" fillId="0" borderId="72" xfId="0" applyFont="1" applyFill="1" applyBorder="1" applyAlignment="1">
      <alignment horizontal="center" vertical="center" wrapText="1"/>
    </xf>
    <xf numFmtId="49" fontId="5" fillId="0" borderId="73" xfId="0" applyNumberFormat="1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1" fontId="15" fillId="0" borderId="20" xfId="0" applyNumberFormat="1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49" fontId="6" fillId="0" borderId="49" xfId="0" applyNumberFormat="1" applyFont="1" applyFill="1" applyBorder="1" applyAlignment="1">
      <alignment horizontal="center" vertical="center" wrapText="1"/>
    </xf>
    <xf numFmtId="0" fontId="6" fillId="0" borderId="69" xfId="0" applyFont="1" applyFill="1" applyBorder="1" applyAlignment="1">
      <alignment horizontal="center" vertical="center" wrapText="1"/>
    </xf>
    <xf numFmtId="0" fontId="5" fillId="0" borderId="7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56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49" fontId="2" fillId="0" borderId="43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textRotation="90" wrapText="1"/>
    </xf>
    <xf numFmtId="0" fontId="0" fillId="0" borderId="4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 textRotation="90" wrapText="1"/>
    </xf>
    <xf numFmtId="0" fontId="0" fillId="0" borderId="35" xfId="0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textRotation="90" wrapText="1"/>
    </xf>
    <xf numFmtId="0" fontId="15" fillId="0" borderId="1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textRotation="90" wrapText="1"/>
    </xf>
    <xf numFmtId="0" fontId="2" fillId="0" borderId="35" xfId="0" applyFont="1" applyFill="1" applyBorder="1" applyAlignment="1">
      <alignment horizontal="center" vertical="center" textRotation="90" wrapText="1"/>
    </xf>
    <xf numFmtId="0" fontId="15" fillId="0" borderId="24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center" vertical="center" wrapText="1"/>
    </xf>
    <xf numFmtId="1" fontId="15" fillId="0" borderId="1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/>
    <xf numFmtId="46" fontId="8" fillId="0" borderId="35" xfId="0" applyNumberFormat="1" applyFont="1" applyFill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5" fillId="0" borderId="46" xfId="0" applyFont="1" applyFill="1" applyBorder="1" applyAlignment="1">
      <alignment horizontal="center" vertical="center" wrapText="1"/>
    </xf>
    <xf numFmtId="49" fontId="5" fillId="0" borderId="48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21" fillId="0" borderId="76" xfId="0" applyFont="1" applyBorder="1" applyAlignment="1">
      <alignment horizontal="center" vertical="center"/>
    </xf>
    <xf numFmtId="0" fontId="40" fillId="0" borderId="45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/>
    </xf>
    <xf numFmtId="0" fontId="13" fillId="0" borderId="4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75" xfId="0" applyFont="1" applyFill="1" applyBorder="1" applyAlignment="1">
      <alignment horizontal="center" vertical="center" wrapText="1"/>
    </xf>
    <xf numFmtId="0" fontId="5" fillId="0" borderId="74" xfId="0" applyFont="1" applyFill="1" applyBorder="1" applyAlignment="1">
      <alignment horizontal="center" vertical="center" wrapText="1"/>
    </xf>
    <xf numFmtId="0" fontId="13" fillId="0" borderId="39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40" fillId="0" borderId="49" xfId="0" applyFont="1" applyFill="1" applyBorder="1" applyAlignment="1">
      <alignment horizontal="center" vertical="center" wrapText="1"/>
    </xf>
    <xf numFmtId="0" fontId="40" fillId="0" borderId="39" xfId="0" applyFont="1" applyFill="1" applyBorder="1" applyAlignment="1">
      <alignment horizontal="center" vertical="center" wrapText="1"/>
    </xf>
    <xf numFmtId="1" fontId="1" fillId="0" borderId="13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0" fontId="40" fillId="0" borderId="22" xfId="0" applyFont="1" applyFill="1" applyBorder="1" applyAlignment="1">
      <alignment horizontal="center" vertical="center" wrapText="1"/>
    </xf>
    <xf numFmtId="1" fontId="1" fillId="0" borderId="38" xfId="0" applyNumberFormat="1" applyFont="1" applyFill="1" applyBorder="1" applyAlignment="1">
      <alignment horizontal="center" vertical="center" wrapText="1"/>
    </xf>
    <xf numFmtId="1" fontId="1" fillId="0" borderId="18" xfId="0" applyNumberFormat="1" applyFont="1" applyFill="1" applyBorder="1" applyAlignment="1">
      <alignment horizontal="center" vertical="center" wrapText="1"/>
    </xf>
    <xf numFmtId="1" fontId="2" fillId="0" borderId="38" xfId="0" applyNumberFormat="1" applyFont="1" applyFill="1" applyBorder="1" applyAlignment="1">
      <alignment horizontal="center" vertical="center" wrapText="1"/>
    </xf>
    <xf numFmtId="1" fontId="2" fillId="0" borderId="18" xfId="0" applyNumberFormat="1" applyFont="1" applyFill="1" applyBorder="1" applyAlignment="1">
      <alignment horizontal="center" vertical="center" wrapText="1"/>
    </xf>
    <xf numFmtId="0" fontId="1" fillId="0" borderId="55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46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164" fontId="2" fillId="0" borderId="46" xfId="0" applyNumberFormat="1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wrapText="1"/>
    </xf>
    <xf numFmtId="0" fontId="8" fillId="0" borderId="38" xfId="0" applyFont="1" applyFill="1" applyBorder="1" applyAlignment="1">
      <alignment horizontal="center" wrapText="1"/>
    </xf>
    <xf numFmtId="0" fontId="5" fillId="0" borderId="40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2" fontId="5" fillId="0" borderId="38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5" fillId="0" borderId="71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horizontal="center" vertical="center" wrapText="1"/>
    </xf>
    <xf numFmtId="49" fontId="5" fillId="0" borderId="73" xfId="0" applyNumberFormat="1" applyFont="1" applyFill="1" applyBorder="1" applyAlignment="1">
      <alignment horizontal="center" vertical="center" wrapText="1"/>
    </xf>
    <xf numFmtId="49" fontId="5" fillId="0" borderId="70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0" fillId="0" borderId="38" xfId="0" applyFont="1" applyFill="1" applyBorder="1" applyAlignment="1">
      <alignment horizontal="center" vertical="center" wrapText="1"/>
    </xf>
    <xf numFmtId="2" fontId="5" fillId="0" borderId="38" xfId="0" applyNumberFormat="1" applyFont="1" applyFill="1" applyBorder="1" applyAlignment="1">
      <alignment horizontal="center" vertical="center" wrapText="1"/>
    </xf>
    <xf numFmtId="0" fontId="11" fillId="0" borderId="55" xfId="0" applyFont="1" applyFill="1" applyBorder="1" applyAlignment="1">
      <alignment horizontal="center"/>
    </xf>
    <xf numFmtId="0" fontId="41" fillId="0" borderId="1" xfId="0" applyFont="1" applyFill="1" applyBorder="1" applyAlignment="1">
      <alignment horizontal="center" vertical="center"/>
    </xf>
    <xf numFmtId="0" fontId="42" fillId="0" borderId="13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 wrapText="1"/>
    </xf>
    <xf numFmtId="3" fontId="41" fillId="0" borderId="1" xfId="0" applyNumberFormat="1" applyFont="1" applyFill="1" applyBorder="1" applyAlignment="1">
      <alignment horizontal="center" vertical="center"/>
    </xf>
    <xf numFmtId="0" fontId="41" fillId="0" borderId="2" xfId="0" applyFont="1" applyFill="1" applyBorder="1" applyAlignment="1">
      <alignment horizontal="center" vertical="center"/>
    </xf>
    <xf numFmtId="0" fontId="43" fillId="0" borderId="13" xfId="0" applyFont="1" applyFill="1" applyBorder="1" applyAlignment="1">
      <alignment horizontal="center" vertical="center" wrapText="1"/>
    </xf>
    <xf numFmtId="164" fontId="13" fillId="0" borderId="69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2" fontId="39" fillId="33" borderId="0" xfId="0" applyNumberFormat="1" applyFont="1" applyFill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43" fillId="0" borderId="32" xfId="0" applyFont="1" applyFill="1" applyBorder="1" applyAlignment="1">
      <alignment horizontal="center" vertical="center" wrapText="1"/>
    </xf>
    <xf numFmtId="0" fontId="4" fillId="0" borderId="69" xfId="0" applyFont="1" applyFill="1" applyBorder="1" applyAlignment="1">
      <alignment horizontal="center" vertical="center"/>
    </xf>
    <xf numFmtId="0" fontId="5" fillId="0" borderId="69" xfId="0" applyFont="1" applyFill="1" applyBorder="1" applyAlignment="1">
      <alignment horizontal="center"/>
    </xf>
    <xf numFmtId="164" fontId="14" fillId="0" borderId="9" xfId="0" applyNumberFormat="1" applyFont="1" applyFill="1" applyBorder="1" applyAlignment="1">
      <alignment horizontal="center" vertical="center"/>
    </xf>
    <xf numFmtId="164" fontId="14" fillId="0" borderId="7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164" fontId="14" fillId="0" borderId="69" xfId="0" applyNumberFormat="1" applyFont="1" applyFill="1" applyBorder="1" applyAlignment="1">
      <alignment horizontal="center" vertical="center"/>
    </xf>
    <xf numFmtId="164" fontId="14" fillId="0" borderId="13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0" fontId="44" fillId="0" borderId="3" xfId="0" applyFont="1" applyFill="1" applyBorder="1" applyAlignment="1">
      <alignment horizontal="center" vertical="center"/>
    </xf>
    <xf numFmtId="0" fontId="44" fillId="0" borderId="5" xfId="0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 wrapText="1"/>
    </xf>
    <xf numFmtId="0" fontId="6" fillId="0" borderId="78" xfId="0" applyFont="1" applyFill="1" applyBorder="1" applyAlignment="1">
      <alignment horizontal="center" vertical="center" wrapText="1"/>
    </xf>
    <xf numFmtId="0" fontId="6" fillId="0" borderId="74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20" fillId="0" borderId="70" xfId="0" applyFont="1" applyFill="1" applyBorder="1" applyAlignment="1">
      <alignment horizontal="center" vertical="center" wrapText="1"/>
    </xf>
    <xf numFmtId="0" fontId="20" fillId="0" borderId="37" xfId="0" applyFont="1" applyFill="1" applyBorder="1" applyAlignment="1">
      <alignment horizontal="center"/>
    </xf>
    <xf numFmtId="0" fontId="17" fillId="0" borderId="77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46" fillId="0" borderId="37" xfId="0" applyFont="1" applyBorder="1" applyAlignment="1">
      <alignment horizontal="center" vertical="center"/>
    </xf>
    <xf numFmtId="0" fontId="46" fillId="0" borderId="48" xfId="0" applyFont="1" applyBorder="1" applyAlignment="1">
      <alignment horizontal="center" vertical="center"/>
    </xf>
    <xf numFmtId="46" fontId="5" fillId="0" borderId="33" xfId="0" applyNumberFormat="1" applyFont="1" applyFill="1" applyBorder="1" applyAlignment="1">
      <alignment horizontal="center" vertical="center" wrapText="1"/>
    </xf>
    <xf numFmtId="46" fontId="5" fillId="0" borderId="70" xfId="0" applyNumberFormat="1" applyFont="1" applyFill="1" applyBorder="1" applyAlignment="1">
      <alignment horizontal="center" vertical="center" wrapText="1"/>
    </xf>
    <xf numFmtId="46" fontId="5" fillId="0" borderId="37" xfId="0" applyNumberFormat="1" applyFont="1" applyFill="1" applyBorder="1" applyAlignment="1">
      <alignment horizontal="center" vertical="center" wrapText="1"/>
    </xf>
    <xf numFmtId="46" fontId="5" fillId="0" borderId="73" xfId="0" applyNumberFormat="1" applyFont="1" applyFill="1" applyBorder="1" applyAlignment="1">
      <alignment horizontal="center" vertical="center" wrapText="1"/>
    </xf>
    <xf numFmtId="46" fontId="5" fillId="0" borderId="34" xfId="0" applyNumberFormat="1" applyFont="1" applyFill="1" applyBorder="1" applyAlignment="1">
      <alignment horizontal="center" vertical="center" wrapText="1"/>
    </xf>
    <xf numFmtId="46" fontId="5" fillId="0" borderId="48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2" fontId="8" fillId="0" borderId="13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49" fontId="45" fillId="0" borderId="18" xfId="0" applyNumberFormat="1" applyFont="1" applyFill="1" applyBorder="1" applyAlignment="1">
      <alignment horizontal="center" vertical="center" wrapText="1"/>
    </xf>
    <xf numFmtId="0" fontId="15" fillId="0" borderId="42" xfId="0" applyFont="1" applyFill="1" applyBorder="1" applyAlignment="1">
      <alignment horizontal="center" vertical="center" wrapText="1"/>
    </xf>
    <xf numFmtId="2" fontId="16" fillId="0" borderId="19" xfId="0" applyNumberFormat="1" applyFont="1" applyFill="1" applyBorder="1" applyAlignment="1">
      <alignment horizontal="center" vertical="center" wrapText="1"/>
    </xf>
    <xf numFmtId="164" fontId="15" fillId="0" borderId="20" xfId="0" applyNumberFormat="1" applyFont="1" applyFill="1" applyBorder="1" applyAlignment="1">
      <alignment horizontal="center" vertical="center" wrapText="1"/>
    </xf>
    <xf numFmtId="1" fontId="1" fillId="0" borderId="42" xfId="0" applyNumberFormat="1" applyFont="1" applyFill="1" applyBorder="1" applyAlignment="1">
      <alignment horizontal="center" vertical="center" wrapText="1"/>
    </xf>
    <xf numFmtId="1" fontId="2" fillId="0" borderId="19" xfId="0" applyNumberFormat="1" applyFont="1" applyFill="1" applyBorder="1" applyAlignment="1">
      <alignment horizontal="center" vertical="center" wrapText="1"/>
    </xf>
    <xf numFmtId="49" fontId="2" fillId="0" borderId="45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43" fillId="0" borderId="3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wrapText="1"/>
    </xf>
    <xf numFmtId="0" fontId="47" fillId="0" borderId="55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/>
    </xf>
    <xf numFmtId="0" fontId="5" fillId="0" borderId="69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5" fillId="0" borderId="71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20" fillId="0" borderId="36" xfId="0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Апекс">
  <a:themeElements>
    <a:clrScheme name="Апекс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Апекс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9"/>
  <sheetViews>
    <sheetView tabSelected="1" view="pageBreakPreview" topLeftCell="A52" zoomScale="79" zoomScaleNormal="100" zoomScaleSheetLayoutView="79" zoomScalePageLayoutView="85" workbookViewId="0">
      <selection activeCell="M27" sqref="M27:M28"/>
    </sheetView>
  </sheetViews>
  <sheetFormatPr defaultColWidth="9.109375" defaultRowHeight="13.8" x14ac:dyDescent="0.25"/>
  <cols>
    <col min="1" max="1" width="14.44140625" style="1" customWidth="1"/>
    <col min="2" max="2" width="7.6640625" style="1" customWidth="1"/>
    <col min="3" max="3" width="7.88671875" style="1" customWidth="1"/>
    <col min="4" max="4" width="29.6640625" style="1" customWidth="1"/>
    <col min="5" max="5" width="28.5546875" style="1" customWidth="1"/>
    <col min="6" max="6" width="9.88671875" style="1" customWidth="1"/>
    <col min="7" max="7" width="9.109375" style="1"/>
    <col min="8" max="8" width="10" style="1" customWidth="1"/>
    <col min="9" max="9" width="9.88671875" style="1" customWidth="1"/>
    <col min="10" max="10" width="9.33203125" style="1" customWidth="1"/>
    <col min="11" max="11" width="9.5546875" style="8" customWidth="1"/>
    <col min="12" max="12" width="9" style="1" customWidth="1"/>
    <col min="13" max="13" width="11.33203125" style="1" customWidth="1"/>
    <col min="14" max="14" width="9.44140625" style="1" customWidth="1"/>
    <col min="15" max="15" width="9.6640625" style="1" customWidth="1"/>
    <col min="16" max="16" width="9.5546875" style="30" customWidth="1"/>
    <col min="17" max="17" width="11.5546875" style="1" customWidth="1"/>
    <col min="18" max="18" width="17" style="7" customWidth="1"/>
    <col min="19" max="19" width="9.109375" style="1"/>
    <col min="20" max="20" width="13" style="1" customWidth="1"/>
    <col min="21" max="21" width="9.109375" style="1"/>
    <col min="22" max="22" width="9.44140625" style="1" bestFit="1" customWidth="1"/>
    <col min="23" max="27" width="9.109375" style="1"/>
    <col min="28" max="28" width="8.6640625" style="1" customWidth="1"/>
    <col min="29" max="16384" width="9.109375" style="1"/>
  </cols>
  <sheetData>
    <row r="1" spans="1:27" s="10" customFormat="1" ht="21" customHeight="1" thickBot="1" x14ac:dyDescent="0.3">
      <c r="A1" s="153" t="s">
        <v>4</v>
      </c>
      <c r="B1" s="154"/>
      <c r="C1" s="154"/>
      <c r="D1" s="155"/>
      <c r="E1" s="131" t="s">
        <v>27</v>
      </c>
      <c r="F1" s="132"/>
      <c r="G1" s="132"/>
      <c r="H1" s="132"/>
      <c r="I1" s="132"/>
      <c r="J1" s="133"/>
      <c r="K1" s="131" t="s">
        <v>17</v>
      </c>
      <c r="L1" s="132"/>
      <c r="M1" s="132"/>
      <c r="N1" s="132"/>
      <c r="O1" s="132"/>
      <c r="P1" s="132"/>
      <c r="Q1" s="132"/>
      <c r="R1" s="143"/>
      <c r="S1" s="9"/>
      <c r="T1" s="9"/>
      <c r="U1" s="9"/>
      <c r="V1" s="9"/>
      <c r="W1" s="9"/>
      <c r="X1" s="9"/>
      <c r="Y1" s="9"/>
    </row>
    <row r="2" spans="1:27" s="5" customFormat="1" ht="15.75" customHeight="1" x14ac:dyDescent="0.25">
      <c r="A2" s="156" t="s">
        <v>0</v>
      </c>
      <c r="B2" s="170" t="s">
        <v>1</v>
      </c>
      <c r="C2" s="167" t="s">
        <v>2</v>
      </c>
      <c r="D2" s="128" t="s">
        <v>3</v>
      </c>
      <c r="E2" s="232" t="s">
        <v>33</v>
      </c>
      <c r="F2" s="134" t="s">
        <v>5</v>
      </c>
      <c r="G2" s="134" t="s">
        <v>6</v>
      </c>
      <c r="H2" s="134" t="s">
        <v>7</v>
      </c>
      <c r="I2" s="134" t="s">
        <v>8</v>
      </c>
      <c r="J2" s="150" t="s">
        <v>9</v>
      </c>
      <c r="K2" s="147" t="s">
        <v>28</v>
      </c>
      <c r="L2" s="134" t="s">
        <v>10</v>
      </c>
      <c r="M2" s="137" t="s">
        <v>11</v>
      </c>
      <c r="N2" s="138"/>
      <c r="O2" s="138"/>
      <c r="P2" s="138"/>
      <c r="Q2" s="139"/>
      <c r="R2" s="144" t="s">
        <v>26</v>
      </c>
      <c r="S2" s="2"/>
      <c r="T2" s="3"/>
      <c r="U2" s="2"/>
      <c r="V2" s="2"/>
      <c r="W2" s="2"/>
      <c r="X2" s="2"/>
      <c r="Y2" s="2"/>
    </row>
    <row r="3" spans="1:27" s="5" customFormat="1" ht="22.5" customHeight="1" x14ac:dyDescent="0.25">
      <c r="A3" s="157"/>
      <c r="B3" s="142"/>
      <c r="C3" s="168"/>
      <c r="D3" s="129"/>
      <c r="E3" s="233"/>
      <c r="F3" s="135"/>
      <c r="G3" s="135"/>
      <c r="H3" s="135"/>
      <c r="I3" s="135"/>
      <c r="J3" s="151"/>
      <c r="K3" s="148"/>
      <c r="L3" s="135"/>
      <c r="M3" s="140" t="s">
        <v>12</v>
      </c>
      <c r="N3" s="141"/>
      <c r="O3" s="141"/>
      <c r="P3" s="142"/>
      <c r="Q3" s="77" t="s">
        <v>15</v>
      </c>
      <c r="R3" s="145"/>
      <c r="S3" s="2"/>
      <c r="T3" s="2" t="s">
        <v>34</v>
      </c>
      <c r="U3" s="2">
        <v>28.2</v>
      </c>
      <c r="V3" s="2"/>
      <c r="W3" s="2"/>
      <c r="X3" s="2"/>
    </row>
    <row r="4" spans="1:27" s="5" customFormat="1" ht="42" customHeight="1" thickBot="1" x14ac:dyDescent="0.3">
      <c r="A4" s="158"/>
      <c r="B4" s="171"/>
      <c r="C4" s="169"/>
      <c r="D4" s="130"/>
      <c r="E4" s="234"/>
      <c r="F4" s="136"/>
      <c r="G4" s="136"/>
      <c r="H4" s="136"/>
      <c r="I4" s="136"/>
      <c r="J4" s="152"/>
      <c r="K4" s="149"/>
      <c r="L4" s="136"/>
      <c r="M4" s="79" t="s">
        <v>13</v>
      </c>
      <c r="N4" s="79" t="s">
        <v>22</v>
      </c>
      <c r="O4" s="79" t="s">
        <v>25</v>
      </c>
      <c r="P4" s="79" t="s">
        <v>14</v>
      </c>
      <c r="Q4" s="78" t="s">
        <v>16</v>
      </c>
      <c r="R4" s="146"/>
      <c r="S4" s="2"/>
      <c r="T4" s="2"/>
      <c r="U4" s="2"/>
      <c r="V4" s="2"/>
      <c r="W4" s="2"/>
      <c r="X4" s="2"/>
    </row>
    <row r="5" spans="1:27" s="5" customFormat="1" ht="15" customHeight="1" x14ac:dyDescent="0.25">
      <c r="A5" s="162" t="s">
        <v>41</v>
      </c>
      <c r="B5" s="68">
        <v>1</v>
      </c>
      <c r="C5" s="69">
        <v>1</v>
      </c>
      <c r="D5" s="219" t="s">
        <v>82</v>
      </c>
      <c r="E5" s="226" t="s">
        <v>35</v>
      </c>
      <c r="F5" s="11" t="s">
        <v>21</v>
      </c>
      <c r="G5" s="220">
        <v>1</v>
      </c>
      <c r="H5" s="11" t="s">
        <v>21</v>
      </c>
      <c r="I5" s="11" t="s">
        <v>21</v>
      </c>
      <c r="J5" s="303">
        <v>182</v>
      </c>
      <c r="K5" s="221" t="s">
        <v>29</v>
      </c>
      <c r="L5" s="222" t="s">
        <v>29</v>
      </c>
      <c r="M5" s="221" t="s">
        <v>29</v>
      </c>
      <c r="N5" s="221" t="s">
        <v>29</v>
      </c>
      <c r="O5" s="221" t="s">
        <v>29</v>
      </c>
      <c r="P5" s="287" t="s">
        <v>29</v>
      </c>
      <c r="Q5" s="221" t="s">
        <v>29</v>
      </c>
      <c r="R5" s="97" t="s">
        <v>42</v>
      </c>
      <c r="S5" s="2"/>
      <c r="T5" s="2" t="e">
        <f>80*H8</f>
        <v>#VALUE!</v>
      </c>
      <c r="U5" s="35">
        <f>J8*G8</f>
        <v>276</v>
      </c>
      <c r="V5" s="2"/>
      <c r="W5" s="2"/>
      <c r="X5" s="2"/>
    </row>
    <row r="6" spans="1:27" s="5" customFormat="1" x14ac:dyDescent="0.25">
      <c r="A6" s="163"/>
      <c r="B6" s="70">
        <v>3</v>
      </c>
      <c r="C6" s="69">
        <v>2</v>
      </c>
      <c r="D6" s="219" t="s">
        <v>76</v>
      </c>
      <c r="E6" s="70" t="s">
        <v>35</v>
      </c>
      <c r="F6" s="11" t="s">
        <v>21</v>
      </c>
      <c r="G6" s="220">
        <v>3</v>
      </c>
      <c r="H6" s="11" t="s">
        <v>21</v>
      </c>
      <c r="I6" s="11" t="s">
        <v>21</v>
      </c>
      <c r="J6" s="304">
        <v>228</v>
      </c>
      <c r="K6" s="221" t="s">
        <v>29</v>
      </c>
      <c r="L6" s="224" t="s">
        <v>29</v>
      </c>
      <c r="M6" s="223" t="s">
        <v>29</v>
      </c>
      <c r="N6" s="221" t="s">
        <v>29</v>
      </c>
      <c r="O6" s="85">
        <v>1189</v>
      </c>
      <c r="P6" s="288">
        <v>1354</v>
      </c>
      <c r="Q6" s="83" t="s">
        <v>29</v>
      </c>
      <c r="R6" s="98" t="s">
        <v>43</v>
      </c>
      <c r="S6" s="3"/>
      <c r="T6" s="2" t="e">
        <f>80*H10</f>
        <v>#VALUE!</v>
      </c>
      <c r="U6" s="35">
        <f>J10*G10</f>
        <v>57</v>
      </c>
      <c r="V6" s="2"/>
      <c r="W6" s="2"/>
      <c r="X6" s="2"/>
    </row>
    <row r="7" spans="1:27" s="5" customFormat="1" x14ac:dyDescent="0.25">
      <c r="A7" s="163"/>
      <c r="B7" s="33">
        <v>4</v>
      </c>
      <c r="C7" s="69">
        <v>4</v>
      </c>
      <c r="D7" s="219" t="s">
        <v>79</v>
      </c>
      <c r="E7" s="226" t="s">
        <v>35</v>
      </c>
      <c r="F7" s="11" t="s">
        <v>21</v>
      </c>
      <c r="G7" s="220" t="s">
        <v>77</v>
      </c>
      <c r="H7" s="11" t="s">
        <v>21</v>
      </c>
      <c r="I7" s="11" t="s">
        <v>21</v>
      </c>
      <c r="J7" s="225">
        <v>50</v>
      </c>
      <c r="K7" s="221" t="s">
        <v>29</v>
      </c>
      <c r="L7" s="224" t="s">
        <v>29</v>
      </c>
      <c r="M7" s="223" t="s">
        <v>29</v>
      </c>
      <c r="N7" s="221" t="s">
        <v>29</v>
      </c>
      <c r="O7" s="85">
        <v>1222</v>
      </c>
      <c r="P7" s="288">
        <v>1800</v>
      </c>
      <c r="Q7" s="83" t="s">
        <v>29</v>
      </c>
      <c r="R7" s="99" t="s">
        <v>44</v>
      </c>
      <c r="S7" s="3"/>
      <c r="T7" s="2" t="e">
        <f>80*H11</f>
        <v>#VALUE!</v>
      </c>
      <c r="U7" s="35">
        <f>J11*G11</f>
        <v>82</v>
      </c>
      <c r="V7" s="2"/>
      <c r="W7" s="2"/>
      <c r="X7" s="2"/>
      <c r="Y7" s="2"/>
      <c r="Z7" s="2"/>
      <c r="AA7" s="2"/>
    </row>
    <row r="8" spans="1:27" s="5" customFormat="1" ht="15.75" customHeight="1" x14ac:dyDescent="0.25">
      <c r="A8" s="163"/>
      <c r="B8" s="68">
        <v>6</v>
      </c>
      <c r="C8" s="69">
        <v>5</v>
      </c>
      <c r="D8" s="219" t="s">
        <v>80</v>
      </c>
      <c r="E8" s="231" t="s">
        <v>35</v>
      </c>
      <c r="F8" s="11" t="s">
        <v>21</v>
      </c>
      <c r="G8" s="220" t="s">
        <v>77</v>
      </c>
      <c r="H8" s="11" t="s">
        <v>21</v>
      </c>
      <c r="I8" s="11" t="s">
        <v>21</v>
      </c>
      <c r="J8" s="295">
        <v>276</v>
      </c>
      <c r="K8" s="221" t="s">
        <v>29</v>
      </c>
      <c r="L8" s="224" t="s">
        <v>29</v>
      </c>
      <c r="M8" s="221" t="s">
        <v>29</v>
      </c>
      <c r="N8" s="221" t="s">
        <v>29</v>
      </c>
      <c r="O8" s="81">
        <v>1169</v>
      </c>
      <c r="P8" s="289">
        <v>649</v>
      </c>
      <c r="Q8" s="83" t="s">
        <v>29</v>
      </c>
      <c r="R8" s="112" t="s">
        <v>45</v>
      </c>
      <c r="S8" s="3"/>
      <c r="T8" s="2" t="e">
        <f>80*#REF!</f>
        <v>#REF!</v>
      </c>
      <c r="U8" s="35" t="e">
        <f>#REF!*#REF!</f>
        <v>#REF!</v>
      </c>
      <c r="V8" s="2"/>
      <c r="W8" s="4"/>
      <c r="X8" s="2"/>
      <c r="Y8" s="2"/>
      <c r="Z8" s="4"/>
      <c r="AA8" s="2"/>
    </row>
    <row r="9" spans="1:27" s="5" customFormat="1" ht="15.75" customHeight="1" x14ac:dyDescent="0.25">
      <c r="A9" s="163"/>
      <c r="B9" s="68">
        <v>7</v>
      </c>
      <c r="C9" s="294" t="s">
        <v>29</v>
      </c>
      <c r="D9" s="299" t="s">
        <v>21</v>
      </c>
      <c r="E9" s="70" t="s">
        <v>35</v>
      </c>
      <c r="F9" s="11" t="s">
        <v>21</v>
      </c>
      <c r="G9" s="11" t="s">
        <v>21</v>
      </c>
      <c r="H9" s="11" t="s">
        <v>21</v>
      </c>
      <c r="I9" s="11" t="s">
        <v>21</v>
      </c>
      <c r="J9" s="16" t="s">
        <v>21</v>
      </c>
      <c r="K9" s="221" t="s">
        <v>29</v>
      </c>
      <c r="L9" s="224" t="s">
        <v>29</v>
      </c>
      <c r="M9" s="223" t="s">
        <v>29</v>
      </c>
      <c r="N9" s="221" t="s">
        <v>29</v>
      </c>
      <c r="O9" s="81">
        <v>443</v>
      </c>
      <c r="P9" s="289">
        <v>443</v>
      </c>
      <c r="Q9" s="83" t="s">
        <v>29</v>
      </c>
      <c r="R9" s="112" t="s">
        <v>55</v>
      </c>
      <c r="S9" s="3"/>
      <c r="T9" s="2"/>
      <c r="U9" s="35"/>
      <c r="V9" s="2"/>
      <c r="W9" s="4"/>
      <c r="X9" s="2"/>
      <c r="Y9" s="2"/>
      <c r="Z9" s="4"/>
      <c r="AA9" s="2"/>
    </row>
    <row r="10" spans="1:27" s="5" customFormat="1" x14ac:dyDescent="0.25">
      <c r="A10" s="163"/>
      <c r="B10" s="70">
        <v>8</v>
      </c>
      <c r="C10" s="69">
        <v>3</v>
      </c>
      <c r="D10" s="219" t="s">
        <v>81</v>
      </c>
      <c r="E10" s="231" t="s">
        <v>35</v>
      </c>
      <c r="F10" s="11" t="s">
        <v>21</v>
      </c>
      <c r="G10" s="220" t="s">
        <v>77</v>
      </c>
      <c r="H10" s="11" t="s">
        <v>21</v>
      </c>
      <c r="I10" s="11" t="s">
        <v>21</v>
      </c>
      <c r="J10" s="296">
        <v>57</v>
      </c>
      <c r="K10" s="221" t="s">
        <v>29</v>
      </c>
      <c r="L10" s="224" t="s">
        <v>29</v>
      </c>
      <c r="M10" s="223" t="s">
        <v>29</v>
      </c>
      <c r="N10" s="222" t="s">
        <v>29</v>
      </c>
      <c r="O10" s="71">
        <v>800</v>
      </c>
      <c r="P10" s="290">
        <v>1799</v>
      </c>
      <c r="Q10" s="83" t="s">
        <v>29</v>
      </c>
      <c r="R10" s="113" t="s">
        <v>46</v>
      </c>
      <c r="S10" s="3"/>
      <c r="T10" s="2" t="e">
        <f>80*#REF!</f>
        <v>#REF!</v>
      </c>
      <c r="U10" s="35" t="e">
        <f>#REF!*#REF!</f>
        <v>#REF!</v>
      </c>
      <c r="V10" s="2"/>
      <c r="W10" s="4"/>
      <c r="X10" s="2"/>
      <c r="Y10" s="2"/>
      <c r="Z10" s="4"/>
      <c r="AA10" s="2"/>
    </row>
    <row r="11" spans="1:27" s="5" customFormat="1" x14ac:dyDescent="0.25">
      <c r="A11" s="163"/>
      <c r="B11" s="33">
        <v>20</v>
      </c>
      <c r="C11" s="69">
        <v>16</v>
      </c>
      <c r="D11" s="219" t="s">
        <v>83</v>
      </c>
      <c r="E11" s="231" t="s">
        <v>35</v>
      </c>
      <c r="F11" s="11" t="s">
        <v>21</v>
      </c>
      <c r="G11" s="220" t="s">
        <v>77</v>
      </c>
      <c r="H11" s="11" t="s">
        <v>21</v>
      </c>
      <c r="I11" s="11" t="s">
        <v>21</v>
      </c>
      <c r="J11" s="225">
        <v>82</v>
      </c>
      <c r="K11" s="221" t="s">
        <v>29</v>
      </c>
      <c r="L11" s="222" t="s">
        <v>29</v>
      </c>
      <c r="M11" s="221" t="s">
        <v>29</v>
      </c>
      <c r="N11" s="222" t="s">
        <v>29</v>
      </c>
      <c r="O11" s="84">
        <v>800</v>
      </c>
      <c r="P11" s="291">
        <v>1135</v>
      </c>
      <c r="Q11" s="83" t="s">
        <v>29</v>
      </c>
      <c r="R11" s="112" t="s">
        <v>47</v>
      </c>
      <c r="S11" s="3"/>
      <c r="T11" s="2" t="e">
        <f>76*#REF!</f>
        <v>#REF!</v>
      </c>
      <c r="U11" s="35" t="e">
        <f>#REF!*#REF!</f>
        <v>#REF!</v>
      </c>
      <c r="V11" s="2"/>
      <c r="W11" s="4"/>
      <c r="X11" s="2"/>
      <c r="Y11" s="2"/>
      <c r="Z11" s="4"/>
      <c r="AA11" s="2"/>
    </row>
    <row r="12" spans="1:27" s="5" customFormat="1" x14ac:dyDescent="0.25">
      <c r="A12" s="163"/>
      <c r="B12" s="33">
        <v>21</v>
      </c>
      <c r="C12" s="69">
        <v>15</v>
      </c>
      <c r="D12" s="219" t="s">
        <v>84</v>
      </c>
      <c r="E12" s="70" t="s">
        <v>35</v>
      </c>
      <c r="F12" s="11" t="s">
        <v>21</v>
      </c>
      <c r="G12" s="31">
        <v>1</v>
      </c>
      <c r="H12" s="11" t="s">
        <v>21</v>
      </c>
      <c r="I12" s="11" t="s">
        <v>21</v>
      </c>
      <c r="J12" s="305">
        <v>51</v>
      </c>
      <c r="K12" s="221" t="s">
        <v>29</v>
      </c>
      <c r="L12" s="43" t="s">
        <v>29</v>
      </c>
      <c r="M12" s="82" t="s">
        <v>29</v>
      </c>
      <c r="N12" s="222" t="s">
        <v>29</v>
      </c>
      <c r="O12" s="43">
        <v>841</v>
      </c>
      <c r="P12" s="288">
        <v>841</v>
      </c>
      <c r="Q12" s="83" t="s">
        <v>29</v>
      </c>
      <c r="R12" s="100" t="s">
        <v>48</v>
      </c>
      <c r="S12" s="3"/>
      <c r="T12" s="2">
        <f>80*J12</f>
        <v>4080</v>
      </c>
      <c r="U12" s="35" t="e">
        <f>#REF!*G12</f>
        <v>#REF!</v>
      </c>
      <c r="V12" s="2"/>
      <c r="W12" s="4"/>
      <c r="X12" s="2"/>
      <c r="Y12" s="2"/>
      <c r="Z12" s="4"/>
      <c r="AA12" s="2"/>
    </row>
    <row r="13" spans="1:27" s="5" customFormat="1" x14ac:dyDescent="0.25">
      <c r="A13" s="163"/>
      <c r="B13" s="33">
        <v>23</v>
      </c>
      <c r="C13" s="69">
        <v>14</v>
      </c>
      <c r="D13" s="219" t="s">
        <v>85</v>
      </c>
      <c r="E13" s="33" t="s">
        <v>30</v>
      </c>
      <c r="F13" s="350">
        <v>1953</v>
      </c>
      <c r="G13" s="31">
        <v>1</v>
      </c>
      <c r="H13" s="297">
        <v>62</v>
      </c>
      <c r="I13" s="11">
        <v>0</v>
      </c>
      <c r="J13" s="306">
        <v>101</v>
      </c>
      <c r="K13" s="80">
        <v>2.84</v>
      </c>
      <c r="L13" s="298">
        <f>H13/$U$3</f>
        <v>2.1985815602836878</v>
      </c>
      <c r="M13" s="82">
        <f>H13*K13</f>
        <v>176.07999999999998</v>
      </c>
      <c r="N13" s="222" t="s">
        <v>29</v>
      </c>
      <c r="O13" s="43">
        <v>2816</v>
      </c>
      <c r="P13" s="288">
        <v>806</v>
      </c>
      <c r="Q13" s="301">
        <v>83</v>
      </c>
      <c r="R13" s="100" t="s">
        <v>56</v>
      </c>
      <c r="S13" s="3"/>
      <c r="T13" s="2"/>
      <c r="U13" s="35"/>
      <c r="V13" s="2"/>
      <c r="W13" s="4"/>
      <c r="X13" s="2"/>
      <c r="Y13" s="2"/>
      <c r="Z13" s="4"/>
      <c r="AA13" s="2"/>
    </row>
    <row r="14" spans="1:27" s="5" customFormat="1" x14ac:dyDescent="0.25">
      <c r="A14" s="163"/>
      <c r="B14" s="33">
        <v>24</v>
      </c>
      <c r="C14" s="69">
        <v>17</v>
      </c>
      <c r="D14" s="219" t="s">
        <v>86</v>
      </c>
      <c r="E14" s="33" t="s">
        <v>30</v>
      </c>
      <c r="F14" s="11" t="s">
        <v>21</v>
      </c>
      <c r="G14" s="31">
        <v>1</v>
      </c>
      <c r="H14" s="11" t="s">
        <v>21</v>
      </c>
      <c r="I14" s="11" t="s">
        <v>21</v>
      </c>
      <c r="J14" s="306">
        <v>112</v>
      </c>
      <c r="K14" s="80" t="s">
        <v>29</v>
      </c>
      <c r="L14" s="43" t="s">
        <v>29</v>
      </c>
      <c r="M14" s="82" t="s">
        <v>29</v>
      </c>
      <c r="N14" s="222" t="s">
        <v>29</v>
      </c>
      <c r="O14" s="43">
        <v>1448</v>
      </c>
      <c r="P14" s="288">
        <v>1129</v>
      </c>
      <c r="Q14" s="83" t="s">
        <v>29</v>
      </c>
      <c r="R14" s="100" t="s">
        <v>57</v>
      </c>
      <c r="S14" s="3"/>
      <c r="T14" s="2"/>
      <c r="U14" s="35"/>
      <c r="V14" s="2"/>
      <c r="W14" s="4"/>
      <c r="X14" s="2"/>
      <c r="Y14" s="2"/>
      <c r="Z14" s="4"/>
      <c r="AA14" s="2"/>
    </row>
    <row r="15" spans="1:27" s="5" customFormat="1" x14ac:dyDescent="0.25">
      <c r="A15" s="163"/>
      <c r="B15" s="34">
        <v>25</v>
      </c>
      <c r="C15" s="69">
        <v>18</v>
      </c>
      <c r="D15" s="219" t="s">
        <v>87</v>
      </c>
      <c r="E15" s="33" t="s">
        <v>36</v>
      </c>
      <c r="F15" s="11" t="s">
        <v>21</v>
      </c>
      <c r="G15" s="43">
        <v>1</v>
      </c>
      <c r="H15" s="11" t="s">
        <v>21</v>
      </c>
      <c r="I15" s="11" t="s">
        <v>21</v>
      </c>
      <c r="J15" s="307">
        <v>65</v>
      </c>
      <c r="K15" s="80" t="s">
        <v>29</v>
      </c>
      <c r="L15" s="43" t="s">
        <v>29</v>
      </c>
      <c r="M15" s="82" t="s">
        <v>29</v>
      </c>
      <c r="N15" s="222" t="s">
        <v>29</v>
      </c>
      <c r="O15" s="85">
        <v>800</v>
      </c>
      <c r="P15" s="288">
        <v>1074</v>
      </c>
      <c r="Q15" s="83" t="s">
        <v>29</v>
      </c>
      <c r="R15" s="99" t="s">
        <v>49</v>
      </c>
      <c r="S15" s="3"/>
      <c r="T15" s="2">
        <f>85*J15</f>
        <v>5525</v>
      </c>
      <c r="U15" s="35" t="e">
        <f>#REF!*G15</f>
        <v>#REF!</v>
      </c>
      <c r="V15" s="2"/>
      <c r="W15" s="4"/>
      <c r="X15" s="2"/>
      <c r="Y15" s="2"/>
      <c r="Z15" s="4"/>
      <c r="AA15" s="2"/>
    </row>
    <row r="16" spans="1:27" s="5" customFormat="1" x14ac:dyDescent="0.25">
      <c r="A16" s="163"/>
      <c r="B16" s="34">
        <v>27</v>
      </c>
      <c r="C16" s="69">
        <v>19</v>
      </c>
      <c r="D16" s="219" t="s">
        <v>88</v>
      </c>
      <c r="E16" s="33" t="s">
        <v>30</v>
      </c>
      <c r="F16" s="11" t="s">
        <v>21</v>
      </c>
      <c r="G16" s="43">
        <v>1</v>
      </c>
      <c r="H16" s="11" t="s">
        <v>21</v>
      </c>
      <c r="I16" s="11" t="s">
        <v>21</v>
      </c>
      <c r="J16" s="302">
        <v>109</v>
      </c>
      <c r="K16" s="80" t="s">
        <v>29</v>
      </c>
      <c r="L16" s="43" t="s">
        <v>29</v>
      </c>
      <c r="M16" s="82" t="s">
        <v>29</v>
      </c>
      <c r="N16" s="222" t="s">
        <v>29</v>
      </c>
      <c r="O16" s="85">
        <v>2816</v>
      </c>
      <c r="P16" s="288">
        <v>1426</v>
      </c>
      <c r="Q16" s="83" t="s">
        <v>29</v>
      </c>
      <c r="R16" s="99" t="s">
        <v>56</v>
      </c>
      <c r="S16" s="3"/>
      <c r="T16" s="2"/>
      <c r="U16" s="35"/>
      <c r="V16" s="2"/>
      <c r="W16" s="4"/>
      <c r="X16" s="2"/>
      <c r="Y16" s="2"/>
      <c r="Z16" s="4"/>
      <c r="AA16" s="2"/>
    </row>
    <row r="17" spans="1:28" s="5" customFormat="1" ht="20.399999999999999" x14ac:dyDescent="0.25">
      <c r="A17" s="163"/>
      <c r="B17" s="34">
        <v>29</v>
      </c>
      <c r="C17" s="69">
        <v>22</v>
      </c>
      <c r="D17" s="219" t="s">
        <v>89</v>
      </c>
      <c r="E17" s="33" t="s">
        <v>78</v>
      </c>
      <c r="F17" s="11" t="s">
        <v>21</v>
      </c>
      <c r="G17" s="43">
        <v>3</v>
      </c>
      <c r="H17" s="11" t="s">
        <v>21</v>
      </c>
      <c r="I17" s="11" t="s">
        <v>21</v>
      </c>
      <c r="J17" s="302">
        <v>588.70000000000005</v>
      </c>
      <c r="K17" s="80" t="s">
        <v>29</v>
      </c>
      <c r="L17" s="43" t="s">
        <v>29</v>
      </c>
      <c r="M17" s="82" t="s">
        <v>29</v>
      </c>
      <c r="N17" s="222" t="s">
        <v>29</v>
      </c>
      <c r="O17" s="85">
        <v>1923</v>
      </c>
      <c r="P17" s="288">
        <v>1923</v>
      </c>
      <c r="Q17" s="300" t="s">
        <v>29</v>
      </c>
      <c r="R17" s="99" t="s">
        <v>58</v>
      </c>
      <c r="S17" s="3"/>
      <c r="T17" s="2"/>
      <c r="U17" s="35"/>
      <c r="V17" s="2"/>
      <c r="W17" s="4"/>
      <c r="X17" s="2"/>
      <c r="Y17" s="2"/>
      <c r="Z17" s="4"/>
      <c r="AA17" s="2"/>
    </row>
    <row r="18" spans="1:28" s="5" customFormat="1" ht="13.5" customHeight="1" x14ac:dyDescent="0.25">
      <c r="A18" s="163"/>
      <c r="B18" s="33">
        <v>33</v>
      </c>
      <c r="C18" s="69">
        <v>27</v>
      </c>
      <c r="D18" s="219" t="s">
        <v>90</v>
      </c>
      <c r="E18" s="33" t="s">
        <v>35</v>
      </c>
      <c r="F18" s="11" t="s">
        <v>21</v>
      </c>
      <c r="G18" s="31">
        <v>1</v>
      </c>
      <c r="H18" s="43" t="s">
        <v>21</v>
      </c>
      <c r="I18" s="43" t="s">
        <v>21</v>
      </c>
      <c r="J18" s="225">
        <v>57</v>
      </c>
      <c r="K18" s="80" t="s">
        <v>29</v>
      </c>
      <c r="L18" s="43" t="s">
        <v>29</v>
      </c>
      <c r="M18" s="82" t="s">
        <v>29</v>
      </c>
      <c r="N18" s="43" t="s">
        <v>29</v>
      </c>
      <c r="O18" s="86">
        <v>1100</v>
      </c>
      <c r="P18" s="292">
        <v>1117</v>
      </c>
      <c r="Q18" s="83" t="s">
        <v>29</v>
      </c>
      <c r="R18" s="99" t="s">
        <v>50</v>
      </c>
      <c r="S18" s="3"/>
      <c r="T18" s="2">
        <f>85*J18</f>
        <v>4845</v>
      </c>
      <c r="U18" s="35" t="e">
        <f>#REF!*G18</f>
        <v>#REF!</v>
      </c>
      <c r="V18" s="2"/>
      <c r="W18" s="4"/>
      <c r="X18" s="2"/>
      <c r="Y18" s="2"/>
      <c r="Z18" s="4"/>
      <c r="AA18" s="2"/>
    </row>
    <row r="19" spans="1:28" s="5" customFormat="1" x14ac:dyDescent="0.25">
      <c r="A19" s="163"/>
      <c r="B19" s="34">
        <v>34</v>
      </c>
      <c r="C19" s="69">
        <v>28</v>
      </c>
      <c r="D19" s="219" t="s">
        <v>91</v>
      </c>
      <c r="E19" s="33" t="s">
        <v>35</v>
      </c>
      <c r="F19" s="11" t="s">
        <v>21</v>
      </c>
      <c r="G19" s="31">
        <v>1</v>
      </c>
      <c r="H19" s="31" t="s">
        <v>21</v>
      </c>
      <c r="I19" s="31" t="s">
        <v>21</v>
      </c>
      <c r="J19" s="306">
        <v>59</v>
      </c>
      <c r="K19" s="80" t="s">
        <v>29</v>
      </c>
      <c r="L19" s="43" t="s">
        <v>29</v>
      </c>
      <c r="M19" s="82" t="s">
        <v>29</v>
      </c>
      <c r="N19" s="43" t="s">
        <v>29</v>
      </c>
      <c r="O19" s="86">
        <v>800</v>
      </c>
      <c r="P19" s="288">
        <v>817</v>
      </c>
      <c r="Q19" s="83" t="s">
        <v>29</v>
      </c>
      <c r="R19" s="99" t="s">
        <v>51</v>
      </c>
      <c r="S19" s="3"/>
      <c r="T19" s="2" t="e">
        <f>70*I19</f>
        <v>#VALUE!</v>
      </c>
      <c r="U19" s="35" t="e">
        <f>#REF!*J19</f>
        <v>#REF!</v>
      </c>
      <c r="V19" s="2"/>
      <c r="W19" s="4"/>
      <c r="X19" s="2"/>
      <c r="Y19" s="2"/>
      <c r="Z19" s="4"/>
      <c r="AA19" s="2"/>
    </row>
    <row r="20" spans="1:28" s="5" customFormat="1" x14ac:dyDescent="0.25">
      <c r="A20" s="163"/>
      <c r="B20" s="33">
        <v>35</v>
      </c>
      <c r="C20" s="69" t="s">
        <v>29</v>
      </c>
      <c r="D20" s="299" t="s">
        <v>21</v>
      </c>
      <c r="E20" s="33" t="s">
        <v>35</v>
      </c>
      <c r="F20" s="11" t="s">
        <v>21</v>
      </c>
      <c r="G20" s="11" t="s">
        <v>21</v>
      </c>
      <c r="H20" s="31" t="s">
        <v>21</v>
      </c>
      <c r="I20" s="31" t="s">
        <v>21</v>
      </c>
      <c r="J20" s="31" t="s">
        <v>21</v>
      </c>
      <c r="K20" s="80" t="s">
        <v>29</v>
      </c>
      <c r="L20" s="43" t="s">
        <v>29</v>
      </c>
      <c r="M20" s="82" t="s">
        <v>29</v>
      </c>
      <c r="N20" s="43" t="s">
        <v>29</v>
      </c>
      <c r="O20" s="86">
        <v>717</v>
      </c>
      <c r="P20" s="288">
        <v>733</v>
      </c>
      <c r="Q20" s="83" t="s">
        <v>29</v>
      </c>
      <c r="R20" s="98" t="s">
        <v>52</v>
      </c>
      <c r="S20" s="3"/>
      <c r="T20" s="2" t="e">
        <f>105*J20</f>
        <v>#VALUE!</v>
      </c>
      <c r="U20" s="35" t="e">
        <f>#REF!*G20</f>
        <v>#REF!</v>
      </c>
      <c r="V20" s="2"/>
      <c r="W20" s="4"/>
      <c r="X20" s="2"/>
      <c r="Y20" s="2"/>
      <c r="Z20" s="4"/>
      <c r="AA20" s="2"/>
    </row>
    <row r="21" spans="1:28" s="5" customFormat="1" x14ac:dyDescent="0.25">
      <c r="A21" s="163"/>
      <c r="B21" s="34">
        <v>36</v>
      </c>
      <c r="C21" s="69">
        <v>29</v>
      </c>
      <c r="D21" s="219" t="s">
        <v>92</v>
      </c>
      <c r="E21" s="33" t="s">
        <v>35</v>
      </c>
      <c r="F21" s="11" t="s">
        <v>21</v>
      </c>
      <c r="G21" s="31">
        <v>1</v>
      </c>
      <c r="H21" s="31" t="s">
        <v>21</v>
      </c>
      <c r="I21" s="31" t="s">
        <v>21</v>
      </c>
      <c r="J21" s="225">
        <v>121</v>
      </c>
      <c r="K21" s="80" t="s">
        <v>29</v>
      </c>
      <c r="L21" s="43" t="s">
        <v>29</v>
      </c>
      <c r="M21" s="82" t="s">
        <v>29</v>
      </c>
      <c r="N21" s="43" t="s">
        <v>29</v>
      </c>
      <c r="O21" s="85">
        <v>800</v>
      </c>
      <c r="P21" s="288">
        <v>1290</v>
      </c>
      <c r="Q21" s="83" t="s">
        <v>29</v>
      </c>
      <c r="R21" s="101" t="s">
        <v>53</v>
      </c>
      <c r="S21" s="3"/>
      <c r="T21" s="2">
        <f>105*J21</f>
        <v>12705</v>
      </c>
      <c r="U21" s="35" t="e">
        <f>#REF!*G21</f>
        <v>#REF!</v>
      </c>
      <c r="V21" s="2"/>
      <c r="W21" s="4"/>
      <c r="X21" s="2"/>
      <c r="Y21" s="2"/>
      <c r="Z21" s="4"/>
      <c r="AA21" s="2"/>
    </row>
    <row r="22" spans="1:28" s="5" customFormat="1" ht="14.4" thickBot="1" x14ac:dyDescent="0.3">
      <c r="A22" s="163"/>
      <c r="B22" s="198">
        <v>37</v>
      </c>
      <c r="C22" s="206">
        <v>30</v>
      </c>
      <c r="D22" s="227" t="s">
        <v>93</v>
      </c>
      <c r="E22" s="198" t="s">
        <v>35</v>
      </c>
      <c r="F22" s="15" t="s">
        <v>21</v>
      </c>
      <c r="G22" s="228">
        <v>1</v>
      </c>
      <c r="H22" s="228" t="s">
        <v>21</v>
      </c>
      <c r="I22" s="228" t="s">
        <v>21</v>
      </c>
      <c r="J22" s="308">
        <v>75</v>
      </c>
      <c r="K22" s="229" t="s">
        <v>29</v>
      </c>
      <c r="L22" s="14" t="s">
        <v>29</v>
      </c>
      <c r="M22" s="230" t="s">
        <v>29</v>
      </c>
      <c r="N22" s="14" t="s">
        <v>29</v>
      </c>
      <c r="O22" s="207">
        <v>1414</v>
      </c>
      <c r="P22" s="293">
        <v>1329</v>
      </c>
      <c r="Q22" s="208" t="s">
        <v>29</v>
      </c>
      <c r="R22" s="209" t="s">
        <v>54</v>
      </c>
      <c r="S22" s="3"/>
      <c r="T22" s="2"/>
      <c r="U22" s="35" t="e">
        <f>#REF!*G22</f>
        <v>#REF!</v>
      </c>
      <c r="V22" s="2"/>
      <c r="W22" s="4"/>
      <c r="X22" s="2"/>
      <c r="Y22" s="2"/>
      <c r="Z22" s="4"/>
      <c r="AA22" s="2"/>
    </row>
    <row r="23" spans="1:28" s="5" customFormat="1" ht="15" customHeight="1" thickBot="1" x14ac:dyDescent="0.3">
      <c r="A23" s="164"/>
      <c r="B23" s="172" t="s">
        <v>31</v>
      </c>
      <c r="C23" s="173"/>
      <c r="D23" s="174"/>
      <c r="E23" s="52"/>
      <c r="F23" s="53"/>
      <c r="G23" s="53"/>
      <c r="H23" s="54">
        <f>SUM(H5:H22)</f>
        <v>62</v>
      </c>
      <c r="I23" s="53">
        <f>SUM(I5:I22)</f>
        <v>0</v>
      </c>
      <c r="J23" s="55">
        <f>SUM(J5:J22)</f>
        <v>2213.6999999999998</v>
      </c>
      <c r="K23" s="56"/>
      <c r="L23" s="57">
        <f>SUM(L5:L22)</f>
        <v>2.1985815602836878</v>
      </c>
      <c r="M23" s="57">
        <f>SUM(M5:M22)</f>
        <v>176.07999999999998</v>
      </c>
      <c r="N23" s="57">
        <f>SUM(N8:N22)</f>
        <v>0</v>
      </c>
      <c r="O23" s="53">
        <f>SUM(O5:O22)</f>
        <v>21098</v>
      </c>
      <c r="P23" s="53">
        <f>SUM(P5:P22)</f>
        <v>19665</v>
      </c>
      <c r="Q23" s="58">
        <f>SUM(Q8:Q22)</f>
        <v>83</v>
      </c>
      <c r="R23" s="59"/>
      <c r="T23" s="2"/>
      <c r="U23" s="35"/>
      <c r="V23" s="2"/>
      <c r="W23" s="37" t="e">
        <f>SUM(H8:H20,#REF!,#REF!)</f>
        <v>#REF!</v>
      </c>
      <c r="X23" s="2"/>
      <c r="Y23" s="36" t="e">
        <f>W23/18</f>
        <v>#REF!</v>
      </c>
      <c r="Z23" s="4"/>
      <c r="AA23" s="38" t="e">
        <f>SUM(L8:L11,L15:L20,#REF!,#REF!,#REF!,#REF!,#REF!,#REF!,#REF!)</f>
        <v>#REF!</v>
      </c>
    </row>
    <row r="24" spans="1:28" s="5" customFormat="1" ht="19.5" customHeight="1" x14ac:dyDescent="0.25">
      <c r="A24" s="162"/>
      <c r="B24" s="104">
        <v>11</v>
      </c>
      <c r="C24" s="72">
        <v>6</v>
      </c>
      <c r="D24" s="90" t="s">
        <v>94</v>
      </c>
      <c r="E24" s="244" t="s">
        <v>95</v>
      </c>
      <c r="F24" s="28" t="s">
        <v>21</v>
      </c>
      <c r="G24" s="43">
        <v>3</v>
      </c>
      <c r="H24" s="95" t="s">
        <v>21</v>
      </c>
      <c r="I24" s="43" t="s">
        <v>21</v>
      </c>
      <c r="J24" s="76">
        <v>500</v>
      </c>
      <c r="K24" s="34" t="s">
        <v>29</v>
      </c>
      <c r="L24" s="43" t="s">
        <v>29</v>
      </c>
      <c r="M24" s="43" t="s">
        <v>29</v>
      </c>
      <c r="N24" s="43" t="s">
        <v>29</v>
      </c>
      <c r="O24" s="105">
        <v>1080</v>
      </c>
      <c r="P24" s="107">
        <v>1433</v>
      </c>
      <c r="Q24" s="32" t="s">
        <v>29</v>
      </c>
      <c r="R24" s="103" t="s">
        <v>59</v>
      </c>
      <c r="U24" s="35"/>
      <c r="V24" s="27"/>
      <c r="W24" s="2"/>
      <c r="X24" s="27"/>
      <c r="Y24" s="2"/>
      <c r="Z24" s="2"/>
      <c r="AA24" s="4"/>
      <c r="AB24" s="88"/>
    </row>
    <row r="25" spans="1:28" s="5" customFormat="1" ht="19.5" customHeight="1" x14ac:dyDescent="0.25">
      <c r="A25" s="162"/>
      <c r="B25" s="262">
        <v>30</v>
      </c>
      <c r="C25" s="72">
        <v>23</v>
      </c>
      <c r="D25" s="90" t="s">
        <v>117</v>
      </c>
      <c r="E25" s="244" t="s">
        <v>64</v>
      </c>
      <c r="F25" s="264" t="s">
        <v>21</v>
      </c>
      <c r="G25" s="43">
        <v>1</v>
      </c>
      <c r="H25" s="266" t="s">
        <v>21</v>
      </c>
      <c r="I25" s="264" t="s">
        <v>21</v>
      </c>
      <c r="J25" s="76">
        <v>485</v>
      </c>
      <c r="K25" s="268" t="s">
        <v>29</v>
      </c>
      <c r="L25" s="264" t="s">
        <v>29</v>
      </c>
      <c r="M25" s="264" t="s">
        <v>29</v>
      </c>
      <c r="N25" s="264" t="s">
        <v>29</v>
      </c>
      <c r="O25" s="278">
        <v>3361</v>
      </c>
      <c r="P25" s="279">
        <v>3361</v>
      </c>
      <c r="Q25" s="270">
        <v>152</v>
      </c>
      <c r="R25" s="272" t="s">
        <v>109</v>
      </c>
      <c r="U25" s="35"/>
      <c r="V25" s="27"/>
      <c r="W25" s="2"/>
      <c r="X25" s="27"/>
      <c r="Y25" s="2"/>
      <c r="Z25" s="2"/>
      <c r="AA25" s="4"/>
      <c r="AB25" s="88"/>
    </row>
    <row r="26" spans="1:28" s="5" customFormat="1" ht="19.5" customHeight="1" x14ac:dyDescent="0.25">
      <c r="A26" s="162"/>
      <c r="B26" s="263"/>
      <c r="C26" s="72">
        <v>24</v>
      </c>
      <c r="D26" s="245" t="s">
        <v>96</v>
      </c>
      <c r="E26" s="246" t="s">
        <v>115</v>
      </c>
      <c r="F26" s="265"/>
      <c r="G26" s="43">
        <v>1</v>
      </c>
      <c r="H26" s="267"/>
      <c r="I26" s="265"/>
      <c r="J26" s="90">
        <v>649</v>
      </c>
      <c r="K26" s="269"/>
      <c r="L26" s="265"/>
      <c r="M26" s="265"/>
      <c r="N26" s="265"/>
      <c r="O26" s="280"/>
      <c r="P26" s="281"/>
      <c r="Q26" s="271"/>
      <c r="R26" s="273"/>
      <c r="U26" s="35"/>
      <c r="V26" s="27"/>
      <c r="W26" s="2"/>
      <c r="X26" s="27"/>
      <c r="Y26" s="2"/>
      <c r="Z26" s="2"/>
      <c r="AA26" s="4"/>
      <c r="AB26" s="88"/>
    </row>
    <row r="27" spans="1:28" s="5" customFormat="1" ht="19.5" customHeight="1" x14ac:dyDescent="0.25">
      <c r="A27" s="162"/>
      <c r="B27" s="262">
        <v>31</v>
      </c>
      <c r="C27" s="72">
        <v>25</v>
      </c>
      <c r="D27" s="245" t="s">
        <v>96</v>
      </c>
      <c r="E27" s="246" t="s">
        <v>102</v>
      </c>
      <c r="F27" s="264" t="s">
        <v>21</v>
      </c>
      <c r="G27" s="87">
        <v>1</v>
      </c>
      <c r="H27" s="266" t="s">
        <v>21</v>
      </c>
      <c r="I27" s="264" t="s">
        <v>21</v>
      </c>
      <c r="J27" s="90">
        <v>203</v>
      </c>
      <c r="K27" s="268" t="s">
        <v>29</v>
      </c>
      <c r="L27" s="264" t="s">
        <v>29</v>
      </c>
      <c r="M27" s="264" t="s">
        <v>29</v>
      </c>
      <c r="N27" s="264" t="s">
        <v>29</v>
      </c>
      <c r="O27" s="278">
        <v>2335</v>
      </c>
      <c r="P27" s="282">
        <v>2335</v>
      </c>
      <c r="Q27" s="270" t="s">
        <v>29</v>
      </c>
      <c r="R27" s="272" t="s">
        <v>110</v>
      </c>
      <c r="U27" s="35"/>
      <c r="V27" s="27"/>
      <c r="W27" s="2"/>
      <c r="X27" s="27"/>
      <c r="Y27" s="2"/>
      <c r="Z27" s="2"/>
      <c r="AA27" s="4"/>
      <c r="AB27" s="88"/>
    </row>
    <row r="28" spans="1:28" s="5" customFormat="1" ht="19.5" customHeight="1" x14ac:dyDescent="0.25">
      <c r="A28" s="162"/>
      <c r="B28" s="263"/>
      <c r="C28" s="72">
        <v>26</v>
      </c>
      <c r="D28" s="245" t="s">
        <v>117</v>
      </c>
      <c r="E28" s="246" t="s">
        <v>116</v>
      </c>
      <c r="F28" s="265"/>
      <c r="G28" s="43">
        <v>1</v>
      </c>
      <c r="H28" s="267"/>
      <c r="I28" s="265"/>
      <c r="J28" s="90">
        <v>286</v>
      </c>
      <c r="K28" s="269"/>
      <c r="L28" s="265"/>
      <c r="M28" s="265"/>
      <c r="N28" s="265"/>
      <c r="O28" s="280"/>
      <c r="P28" s="283"/>
      <c r="Q28" s="271"/>
      <c r="R28" s="273"/>
      <c r="U28" s="35"/>
      <c r="V28" s="27"/>
      <c r="W28" s="2"/>
      <c r="X28" s="27"/>
      <c r="Y28" s="2"/>
      <c r="Z28" s="2"/>
      <c r="AA28" s="4"/>
      <c r="AB28" s="88"/>
    </row>
    <row r="29" spans="1:28" s="5" customFormat="1" ht="19.5" customHeight="1" x14ac:dyDescent="0.25">
      <c r="A29" s="162"/>
      <c r="B29" s="33">
        <v>32</v>
      </c>
      <c r="C29" s="73" t="s">
        <v>29</v>
      </c>
      <c r="D29" s="309" t="s">
        <v>21</v>
      </c>
      <c r="E29" s="246" t="s">
        <v>21</v>
      </c>
      <c r="F29" s="28" t="s">
        <v>21</v>
      </c>
      <c r="G29" s="28" t="s">
        <v>21</v>
      </c>
      <c r="H29" s="94" t="s">
        <v>21</v>
      </c>
      <c r="I29" s="73" t="s">
        <v>21</v>
      </c>
      <c r="J29" s="339" t="s">
        <v>21</v>
      </c>
      <c r="K29" s="34" t="s">
        <v>29</v>
      </c>
      <c r="L29" s="43" t="s">
        <v>29</v>
      </c>
      <c r="M29" s="43" t="s">
        <v>29</v>
      </c>
      <c r="N29" s="43" t="s">
        <v>29</v>
      </c>
      <c r="O29" s="92">
        <v>3107</v>
      </c>
      <c r="P29" s="284">
        <v>3107</v>
      </c>
      <c r="Q29" s="32" t="s">
        <v>29</v>
      </c>
      <c r="R29" s="13" t="s">
        <v>111</v>
      </c>
      <c r="U29" s="35"/>
      <c r="V29" s="27"/>
      <c r="W29" s="2"/>
      <c r="X29" s="27"/>
      <c r="Y29" s="2"/>
      <c r="Z29" s="2"/>
      <c r="AA29" s="4"/>
      <c r="AB29" s="88"/>
    </row>
    <row r="30" spans="1:28" s="5" customFormat="1" ht="19.5" customHeight="1" x14ac:dyDescent="0.25">
      <c r="A30" s="162"/>
      <c r="B30" s="33">
        <v>38</v>
      </c>
      <c r="C30" s="72">
        <v>31</v>
      </c>
      <c r="D30" s="309" t="s">
        <v>21</v>
      </c>
      <c r="E30" s="246" t="s">
        <v>97</v>
      </c>
      <c r="F30" s="28" t="s">
        <v>21</v>
      </c>
      <c r="G30" s="43">
        <v>3</v>
      </c>
      <c r="H30" s="94" t="s">
        <v>21</v>
      </c>
      <c r="I30" s="73" t="s">
        <v>21</v>
      </c>
      <c r="J30" s="90">
        <v>442</v>
      </c>
      <c r="K30" s="34" t="s">
        <v>29</v>
      </c>
      <c r="L30" s="43" t="s">
        <v>29</v>
      </c>
      <c r="M30" s="43" t="s">
        <v>29</v>
      </c>
      <c r="N30" s="43" t="s">
        <v>29</v>
      </c>
      <c r="O30" s="92">
        <v>1098</v>
      </c>
      <c r="P30" s="93">
        <v>1091</v>
      </c>
      <c r="Q30" s="32" t="s">
        <v>29</v>
      </c>
      <c r="R30" s="13" t="s">
        <v>112</v>
      </c>
      <c r="U30" s="35"/>
      <c r="V30" s="27"/>
      <c r="W30" s="2"/>
      <c r="X30" s="27"/>
      <c r="Y30" s="2"/>
      <c r="Z30" s="2"/>
      <c r="AA30" s="4"/>
      <c r="AB30" s="88"/>
    </row>
    <row r="31" spans="1:28" s="5" customFormat="1" ht="19.5" customHeight="1" x14ac:dyDescent="0.25">
      <c r="A31" s="162"/>
      <c r="B31" s="184">
        <v>39</v>
      </c>
      <c r="C31" s="285" t="s">
        <v>29</v>
      </c>
      <c r="D31" s="309" t="s">
        <v>21</v>
      </c>
      <c r="E31" s="108" t="s">
        <v>21</v>
      </c>
      <c r="F31" s="28" t="s">
        <v>21</v>
      </c>
      <c r="G31" s="28" t="s">
        <v>21</v>
      </c>
      <c r="H31" s="286" t="s">
        <v>21</v>
      </c>
      <c r="I31" s="28" t="s">
        <v>21</v>
      </c>
      <c r="J31" s="106" t="s">
        <v>21</v>
      </c>
      <c r="K31" s="258" t="s">
        <v>29</v>
      </c>
      <c r="L31" s="28" t="s">
        <v>29</v>
      </c>
      <c r="M31" s="28" t="s">
        <v>29</v>
      </c>
      <c r="N31" s="28" t="s">
        <v>29</v>
      </c>
      <c r="O31" s="259">
        <v>134</v>
      </c>
      <c r="P31" s="260">
        <v>764</v>
      </c>
      <c r="Q31" s="261" t="s">
        <v>29</v>
      </c>
      <c r="R31" s="109" t="s">
        <v>113</v>
      </c>
      <c r="U31" s="35"/>
      <c r="V31" s="27"/>
      <c r="W31" s="2"/>
      <c r="X31" s="27"/>
      <c r="Y31" s="2"/>
      <c r="Z31" s="2"/>
      <c r="AA31" s="4"/>
      <c r="AB31" s="88"/>
    </row>
    <row r="32" spans="1:28" s="5" customFormat="1" ht="19.5" customHeight="1" thickBot="1" x14ac:dyDescent="0.3">
      <c r="A32" s="162"/>
      <c r="B32" s="198">
        <v>43</v>
      </c>
      <c r="C32" s="199" t="s">
        <v>29</v>
      </c>
      <c r="D32" s="310" t="s">
        <v>21</v>
      </c>
      <c r="E32" s="198" t="s">
        <v>21</v>
      </c>
      <c r="F32" s="14" t="s">
        <v>21</v>
      </c>
      <c r="G32" s="14" t="s">
        <v>21</v>
      </c>
      <c r="H32" s="200" t="s">
        <v>21</v>
      </c>
      <c r="I32" s="14" t="s">
        <v>21</v>
      </c>
      <c r="J32" s="14" t="s">
        <v>21</v>
      </c>
      <c r="K32" s="201" t="s">
        <v>29</v>
      </c>
      <c r="L32" s="14" t="s">
        <v>29</v>
      </c>
      <c r="M32" s="14" t="s">
        <v>29</v>
      </c>
      <c r="N32" s="14" t="s">
        <v>29</v>
      </c>
      <c r="O32" s="202">
        <v>4147</v>
      </c>
      <c r="P32" s="203">
        <v>4147</v>
      </c>
      <c r="Q32" s="204" t="s">
        <v>29</v>
      </c>
      <c r="R32" s="205" t="s">
        <v>114</v>
      </c>
      <c r="U32" s="35"/>
      <c r="V32" s="27"/>
      <c r="W32" s="2"/>
      <c r="X32" s="27"/>
      <c r="Y32" s="2"/>
      <c r="Z32" s="2"/>
      <c r="AA32" s="4"/>
      <c r="AB32" s="88"/>
    </row>
    <row r="33" spans="1:28" s="5" customFormat="1" ht="24.75" customHeight="1" thickBot="1" x14ac:dyDescent="0.3">
      <c r="A33" s="183"/>
      <c r="B33" s="185" t="s">
        <v>18</v>
      </c>
      <c r="C33" s="186"/>
      <c r="D33" s="187"/>
      <c r="E33" s="332"/>
      <c r="F33" s="47"/>
      <c r="G33" s="48"/>
      <c r="H33" s="333">
        <f>SUM(H24:H31)</f>
        <v>0</v>
      </c>
      <c r="I33" s="48">
        <f>SUM(I24:I31)</f>
        <v>0</v>
      </c>
      <c r="J33" s="334">
        <f>SUM(J24:J31)</f>
        <v>2565</v>
      </c>
      <c r="K33" s="49"/>
      <c r="L33" s="48">
        <f>SUM(L24:L31)</f>
        <v>0</v>
      </c>
      <c r="M33" s="48">
        <f>SUM(M24:M31)</f>
        <v>0</v>
      </c>
      <c r="N33" s="50">
        <f>SUM(N24:N31)</f>
        <v>0</v>
      </c>
      <c r="O33" s="335">
        <f>SUM(O24:O31)</f>
        <v>11115</v>
      </c>
      <c r="P33" s="336">
        <f>SUM(P24:P31)</f>
        <v>12091</v>
      </c>
      <c r="Q33" s="196"/>
      <c r="R33" s="197"/>
      <c r="U33" s="35"/>
      <c r="V33" s="27"/>
      <c r="W33" s="2"/>
      <c r="X33" s="27"/>
      <c r="Y33" s="2"/>
      <c r="Z33" s="2"/>
      <c r="AA33" s="4"/>
      <c r="AB33" s="2"/>
    </row>
    <row r="34" spans="1:28" s="5" customFormat="1" ht="24.75" customHeight="1" x14ac:dyDescent="0.25">
      <c r="A34" s="180" t="s">
        <v>108</v>
      </c>
      <c r="B34" s="239">
        <v>12</v>
      </c>
      <c r="C34" s="327">
        <v>7</v>
      </c>
      <c r="D34" s="328" t="s">
        <v>101</v>
      </c>
      <c r="E34" s="104" t="s">
        <v>107</v>
      </c>
      <c r="F34" s="327" t="s">
        <v>21</v>
      </c>
      <c r="G34" s="195">
        <v>3</v>
      </c>
      <c r="H34" s="329" t="s">
        <v>21</v>
      </c>
      <c r="I34" s="329" t="s">
        <v>21</v>
      </c>
      <c r="J34" s="330">
        <v>859</v>
      </c>
      <c r="K34" s="331" t="s">
        <v>29</v>
      </c>
      <c r="L34" s="331" t="s">
        <v>29</v>
      </c>
      <c r="M34" s="331" t="s">
        <v>29</v>
      </c>
      <c r="N34" s="331" t="s">
        <v>29</v>
      </c>
      <c r="O34" s="241">
        <v>2109</v>
      </c>
      <c r="P34" s="243">
        <v>2536</v>
      </c>
      <c r="Q34" s="343" t="s">
        <v>29</v>
      </c>
      <c r="R34" s="321" t="s">
        <v>60</v>
      </c>
      <c r="U34" s="35"/>
      <c r="V34" s="27"/>
      <c r="W34" s="2"/>
      <c r="X34" s="27"/>
      <c r="Y34" s="2"/>
      <c r="Z34" s="2"/>
      <c r="AA34" s="4"/>
      <c r="AB34" s="2"/>
    </row>
    <row r="35" spans="1:28" s="5" customFormat="1" ht="24.75" customHeight="1" x14ac:dyDescent="0.25">
      <c r="A35" s="247"/>
      <c r="B35" s="235"/>
      <c r="C35" s="114">
        <v>12</v>
      </c>
      <c r="D35" s="248" t="s">
        <v>98</v>
      </c>
      <c r="E35" s="104" t="s">
        <v>106</v>
      </c>
      <c r="F35" s="126" t="s">
        <v>21</v>
      </c>
      <c r="G35" s="193">
        <v>1</v>
      </c>
      <c r="H35" s="250" t="s">
        <v>21</v>
      </c>
      <c r="I35" s="250" t="s">
        <v>21</v>
      </c>
      <c r="J35" s="251">
        <v>8</v>
      </c>
      <c r="K35" s="252"/>
      <c r="L35" s="252"/>
      <c r="M35" s="252"/>
      <c r="N35" s="252"/>
      <c r="O35" s="237"/>
      <c r="P35" s="238"/>
      <c r="Q35" s="344"/>
      <c r="R35" s="322"/>
      <c r="U35" s="35"/>
      <c r="V35" s="27"/>
      <c r="W35" s="2"/>
      <c r="X35" s="27"/>
      <c r="Y35" s="2"/>
      <c r="Z35" s="2"/>
      <c r="AA35" s="4"/>
      <c r="AB35" s="2"/>
    </row>
    <row r="36" spans="1:28" s="5" customFormat="1" ht="24.75" customHeight="1" x14ac:dyDescent="0.25">
      <c r="A36" s="247"/>
      <c r="B36" s="188">
        <v>15</v>
      </c>
      <c r="C36" s="31">
        <v>9</v>
      </c>
      <c r="D36" s="248" t="s">
        <v>100</v>
      </c>
      <c r="E36" s="33" t="s">
        <v>99</v>
      </c>
      <c r="F36" s="126" t="s">
        <v>21</v>
      </c>
      <c r="G36" s="193">
        <v>1</v>
      </c>
      <c r="H36" s="250" t="s">
        <v>21</v>
      </c>
      <c r="I36" s="250" t="s">
        <v>21</v>
      </c>
      <c r="J36" s="253">
        <v>908</v>
      </c>
      <c r="K36" s="254" t="s">
        <v>29</v>
      </c>
      <c r="L36" s="193" t="s">
        <v>29</v>
      </c>
      <c r="M36" s="193" t="s">
        <v>29</v>
      </c>
      <c r="N36" s="193" t="s">
        <v>29</v>
      </c>
      <c r="O36" s="194">
        <v>1401</v>
      </c>
      <c r="P36" s="193">
        <v>1439</v>
      </c>
      <c r="Q36" s="345" t="s">
        <v>29</v>
      </c>
      <c r="R36" s="323" t="s">
        <v>72</v>
      </c>
      <c r="U36" s="35"/>
      <c r="V36" s="27"/>
      <c r="W36" s="2"/>
      <c r="X36" s="27"/>
      <c r="Y36" s="2"/>
      <c r="Z36" s="2"/>
      <c r="AA36" s="4"/>
      <c r="AB36" s="2"/>
    </row>
    <row r="37" spans="1:28" s="5" customFormat="1" ht="24.75" customHeight="1" x14ac:dyDescent="0.25">
      <c r="A37" s="247"/>
      <c r="B37" s="236">
        <v>16</v>
      </c>
      <c r="C37" s="31">
        <v>8</v>
      </c>
      <c r="D37" s="248" t="s">
        <v>101</v>
      </c>
      <c r="E37" s="33" t="s">
        <v>102</v>
      </c>
      <c r="F37" s="126" t="s">
        <v>21</v>
      </c>
      <c r="G37" s="193">
        <v>3</v>
      </c>
      <c r="H37" s="250" t="s">
        <v>21</v>
      </c>
      <c r="I37" s="250" t="s">
        <v>21</v>
      </c>
      <c r="J37" s="253">
        <v>409</v>
      </c>
      <c r="K37" s="311" t="s">
        <v>29</v>
      </c>
      <c r="L37" s="311" t="s">
        <v>29</v>
      </c>
      <c r="M37" s="311" t="s">
        <v>29</v>
      </c>
      <c r="N37" s="311" t="s">
        <v>29</v>
      </c>
      <c r="O37" s="240">
        <v>16410</v>
      </c>
      <c r="P37" s="242">
        <v>15318</v>
      </c>
      <c r="Q37" s="347">
        <v>508</v>
      </c>
      <c r="R37" s="324" t="s">
        <v>73</v>
      </c>
      <c r="U37" s="35"/>
      <c r="V37" s="27"/>
      <c r="W37" s="2"/>
      <c r="X37" s="27"/>
      <c r="Y37" s="2"/>
      <c r="Z37" s="2"/>
      <c r="AA37" s="4"/>
      <c r="AB37" s="2"/>
    </row>
    <row r="38" spans="1:28" s="5" customFormat="1" ht="24.75" customHeight="1" x14ac:dyDescent="0.25">
      <c r="A38" s="247"/>
      <c r="B38" s="239"/>
      <c r="C38" s="31">
        <v>10</v>
      </c>
      <c r="D38" s="248" t="s">
        <v>101</v>
      </c>
      <c r="E38" s="33" t="s">
        <v>64</v>
      </c>
      <c r="F38" s="126" t="s">
        <v>21</v>
      </c>
      <c r="G38" s="193">
        <v>2</v>
      </c>
      <c r="H38" s="250" t="s">
        <v>21</v>
      </c>
      <c r="I38" s="250" t="s">
        <v>21</v>
      </c>
      <c r="J38" s="253">
        <v>582</v>
      </c>
      <c r="K38" s="255"/>
      <c r="L38" s="255"/>
      <c r="M38" s="255"/>
      <c r="N38" s="255"/>
      <c r="O38" s="241"/>
      <c r="P38" s="243"/>
      <c r="Q38" s="348"/>
      <c r="R38" s="325"/>
      <c r="U38" s="35"/>
      <c r="V38" s="27"/>
      <c r="W38" s="2"/>
      <c r="X38" s="27"/>
      <c r="Y38" s="2"/>
      <c r="Z38" s="2"/>
      <c r="AA38" s="4"/>
      <c r="AB38" s="2"/>
    </row>
    <row r="39" spans="1:28" s="5" customFormat="1" ht="24.75" customHeight="1" x14ac:dyDescent="0.25">
      <c r="A39" s="247"/>
      <c r="B39" s="235"/>
      <c r="C39" s="31">
        <v>11</v>
      </c>
      <c r="D39" s="248" t="s">
        <v>98</v>
      </c>
      <c r="E39" s="33" t="s">
        <v>64</v>
      </c>
      <c r="F39" s="126" t="s">
        <v>21</v>
      </c>
      <c r="G39" s="193">
        <v>1</v>
      </c>
      <c r="H39" s="250" t="s">
        <v>21</v>
      </c>
      <c r="I39" s="250" t="s">
        <v>21</v>
      </c>
      <c r="J39" s="253">
        <v>626</v>
      </c>
      <c r="K39" s="255"/>
      <c r="L39" s="255"/>
      <c r="M39" s="255"/>
      <c r="N39" s="255"/>
      <c r="O39" s="237"/>
      <c r="P39" s="238"/>
      <c r="Q39" s="344"/>
      <c r="R39" s="322"/>
      <c r="U39" s="35"/>
      <c r="V39" s="27"/>
      <c r="W39" s="2"/>
      <c r="X39" s="27"/>
      <c r="Y39" s="2"/>
      <c r="Z39" s="2"/>
      <c r="AA39" s="4"/>
      <c r="AB39" s="2"/>
    </row>
    <row r="40" spans="1:28" s="5" customFormat="1" ht="24.75" customHeight="1" x14ac:dyDescent="0.25">
      <c r="A40" s="247"/>
      <c r="B40" s="188">
        <v>18</v>
      </c>
      <c r="C40" s="31" t="s">
        <v>29</v>
      </c>
      <c r="D40" s="248" t="s">
        <v>21</v>
      </c>
      <c r="E40" s="33" t="s">
        <v>21</v>
      </c>
      <c r="F40" s="126" t="s">
        <v>21</v>
      </c>
      <c r="G40" s="126" t="s">
        <v>21</v>
      </c>
      <c r="H40" s="250" t="s">
        <v>21</v>
      </c>
      <c r="I40" s="250" t="s">
        <v>21</v>
      </c>
      <c r="J40" s="250" t="s">
        <v>21</v>
      </c>
      <c r="K40" s="254" t="s">
        <v>29</v>
      </c>
      <c r="L40" s="193" t="s">
        <v>29</v>
      </c>
      <c r="M40" s="193" t="s">
        <v>29</v>
      </c>
      <c r="N40" s="193" t="s">
        <v>29</v>
      </c>
      <c r="O40" s="194">
        <v>2086</v>
      </c>
      <c r="P40" s="193">
        <v>2114</v>
      </c>
      <c r="Q40" s="345" t="s">
        <v>29</v>
      </c>
      <c r="R40" s="323" t="s">
        <v>74</v>
      </c>
      <c r="U40" s="35"/>
      <c r="V40" s="27"/>
      <c r="W40" s="2"/>
      <c r="X40" s="27"/>
      <c r="Y40" s="2"/>
      <c r="Z40" s="2"/>
      <c r="AA40" s="4"/>
      <c r="AB40" s="2"/>
    </row>
    <row r="41" spans="1:28" s="5" customFormat="1" ht="24.75" customHeight="1" thickBot="1" x14ac:dyDescent="0.3">
      <c r="A41" s="247"/>
      <c r="B41" s="210">
        <v>28</v>
      </c>
      <c r="C41" s="228">
        <v>21</v>
      </c>
      <c r="D41" s="249" t="s">
        <v>101</v>
      </c>
      <c r="E41" s="198" t="s">
        <v>64</v>
      </c>
      <c r="F41" s="127" t="s">
        <v>21</v>
      </c>
      <c r="G41" s="212">
        <v>1</v>
      </c>
      <c r="H41" s="256" t="s">
        <v>21</v>
      </c>
      <c r="I41" s="256" t="s">
        <v>21</v>
      </c>
      <c r="J41" s="257">
        <v>599</v>
      </c>
      <c r="K41" s="337" t="s">
        <v>29</v>
      </c>
      <c r="L41" s="212" t="s">
        <v>29</v>
      </c>
      <c r="M41" s="212" t="s">
        <v>29</v>
      </c>
      <c r="N41" s="212" t="s">
        <v>29</v>
      </c>
      <c r="O41" s="211">
        <v>3052</v>
      </c>
      <c r="P41" s="212">
        <v>3072</v>
      </c>
      <c r="Q41" s="346" t="s">
        <v>29</v>
      </c>
      <c r="R41" s="326" t="s">
        <v>75</v>
      </c>
      <c r="U41" s="35"/>
      <c r="V41" s="27"/>
      <c r="W41" s="2"/>
      <c r="X41" s="27"/>
      <c r="Y41" s="2"/>
      <c r="Z41" s="2"/>
      <c r="AA41" s="4"/>
      <c r="AB41" s="2"/>
    </row>
    <row r="42" spans="1:28" s="5" customFormat="1" ht="24.75" customHeight="1" thickBot="1" x14ac:dyDescent="0.3">
      <c r="A42" s="181"/>
      <c r="B42" s="172" t="s">
        <v>38</v>
      </c>
      <c r="C42" s="182"/>
      <c r="D42" s="179"/>
      <c r="E42" s="52"/>
      <c r="F42" s="53"/>
      <c r="G42" s="53"/>
      <c r="H42" s="96">
        <f>SUM(H34:H41)</f>
        <v>0</v>
      </c>
      <c r="I42" s="96">
        <f>SUM(I34:I41)</f>
        <v>0</v>
      </c>
      <c r="J42" s="189">
        <f>SUM(J34:J41)</f>
        <v>3991</v>
      </c>
      <c r="K42" s="56"/>
      <c r="L42" s="91">
        <f>SUM(L34:L41)</f>
        <v>0</v>
      </c>
      <c r="M42" s="57">
        <f>SUM(M34:M41)</f>
        <v>0</v>
      </c>
      <c r="N42" s="57">
        <f>SUM(N34:N41)</f>
        <v>0</v>
      </c>
      <c r="O42" s="57">
        <f>SUM(O34:O41)</f>
        <v>25058</v>
      </c>
      <c r="P42" s="57">
        <f>SUM(P34:P41)</f>
        <v>24479</v>
      </c>
      <c r="Q42" s="57">
        <f>SUM(Q34:Q41)</f>
        <v>508</v>
      </c>
      <c r="R42" s="51"/>
      <c r="U42" s="35"/>
      <c r="V42" s="27"/>
      <c r="W42" s="2"/>
      <c r="X42" s="27"/>
      <c r="Y42" s="2"/>
      <c r="Z42" s="2"/>
      <c r="AA42" s="4"/>
      <c r="AB42" s="2"/>
    </row>
    <row r="43" spans="1:28" s="5" customFormat="1" ht="23.25" customHeight="1" thickBot="1" x14ac:dyDescent="0.3">
      <c r="A43" s="180" t="s">
        <v>39</v>
      </c>
      <c r="B43" s="33">
        <v>19</v>
      </c>
      <c r="C43" s="72">
        <v>20</v>
      </c>
      <c r="D43" s="245" t="s">
        <v>101</v>
      </c>
      <c r="E43" s="108" t="s">
        <v>103</v>
      </c>
      <c r="F43" s="28" t="s">
        <v>21</v>
      </c>
      <c r="G43" s="28">
        <v>1</v>
      </c>
      <c r="H43" s="95" t="s">
        <v>21</v>
      </c>
      <c r="I43" s="43" t="s">
        <v>21</v>
      </c>
      <c r="J43" s="106">
        <v>339</v>
      </c>
      <c r="K43" s="89" t="s">
        <v>29</v>
      </c>
      <c r="L43" s="73" t="s">
        <v>29</v>
      </c>
      <c r="M43" s="73" t="s">
        <v>29</v>
      </c>
      <c r="N43" s="73" t="s">
        <v>29</v>
      </c>
      <c r="O43" s="110">
        <v>537</v>
      </c>
      <c r="P43" s="111">
        <v>537</v>
      </c>
      <c r="Q43" s="32" t="s">
        <v>29</v>
      </c>
      <c r="R43" s="109" t="s">
        <v>65</v>
      </c>
      <c r="U43" s="35"/>
    </row>
    <row r="44" spans="1:28" s="5" customFormat="1" ht="23.25" customHeight="1" thickBot="1" x14ac:dyDescent="0.3">
      <c r="A44" s="181"/>
      <c r="B44" s="175" t="s">
        <v>40</v>
      </c>
      <c r="C44" s="176"/>
      <c r="D44" s="177"/>
      <c r="E44" s="117"/>
      <c r="F44" s="47"/>
      <c r="G44" s="47"/>
      <c r="H44" s="118">
        <f>SUM(H43:H43)</f>
        <v>0</v>
      </c>
      <c r="I44" s="118">
        <f>SUM(I43:I43)</f>
        <v>0</v>
      </c>
      <c r="J44" s="118">
        <f>SUM(J43:J43)</f>
        <v>339</v>
      </c>
      <c r="K44" s="49"/>
      <c r="L44" s="50">
        <f>SUM(L43:L43)</f>
        <v>0</v>
      </c>
      <c r="M44" s="48">
        <f>SUM(M43:M43)</f>
        <v>0</v>
      </c>
      <c r="N44" s="50">
        <f>SUM(N43:N43)</f>
        <v>0</v>
      </c>
      <c r="O44" s="48">
        <f>SUM(O43)</f>
        <v>537</v>
      </c>
      <c r="P44" s="48">
        <f>SUM(P43)</f>
        <v>537</v>
      </c>
      <c r="Q44" s="120">
        <f>SUM(Q43:Q43)</f>
        <v>0</v>
      </c>
      <c r="R44" s="51"/>
      <c r="T44" s="67">
        <f>SUM(Q24:Q31)</f>
        <v>152</v>
      </c>
      <c r="U44" s="35"/>
    </row>
    <row r="45" spans="1:28" s="5" customFormat="1" ht="17.25" customHeight="1" x14ac:dyDescent="0.25">
      <c r="A45" s="165" t="s">
        <v>37</v>
      </c>
      <c r="B45" s="12" t="s">
        <v>67</v>
      </c>
      <c r="C45" s="11" t="s">
        <v>29</v>
      </c>
      <c r="D45" s="340" t="s">
        <v>21</v>
      </c>
      <c r="E45" s="342" t="s">
        <v>21</v>
      </c>
      <c r="F45" s="87" t="s">
        <v>21</v>
      </c>
      <c r="G45" s="87" t="s">
        <v>21</v>
      </c>
      <c r="H45" s="73" t="s">
        <v>21</v>
      </c>
      <c r="I45" s="73" t="s">
        <v>21</v>
      </c>
      <c r="J45" s="338" t="s">
        <v>21</v>
      </c>
      <c r="K45" s="115" t="s">
        <v>29</v>
      </c>
      <c r="L45" s="73" t="s">
        <v>29</v>
      </c>
      <c r="M45" s="73" t="s">
        <v>29</v>
      </c>
      <c r="N45" s="73" t="s">
        <v>29</v>
      </c>
      <c r="O45" s="73">
        <v>944</v>
      </c>
      <c r="P45" s="116">
        <v>943</v>
      </c>
      <c r="Q45" s="76" t="s">
        <v>29</v>
      </c>
      <c r="R45" s="13" t="s">
        <v>68</v>
      </c>
      <c r="U45" s="35"/>
    </row>
    <row r="46" spans="1:28" s="5" customFormat="1" ht="25.2" customHeight="1" x14ac:dyDescent="0.25">
      <c r="A46" s="165"/>
      <c r="B46" s="12">
        <v>17</v>
      </c>
      <c r="C46" s="11">
        <v>13</v>
      </c>
      <c r="D46" s="340" t="s">
        <v>21</v>
      </c>
      <c r="E46" s="74" t="s">
        <v>104</v>
      </c>
      <c r="F46" s="28" t="s">
        <v>21</v>
      </c>
      <c r="G46" s="31">
        <v>1</v>
      </c>
      <c r="H46" s="43" t="s">
        <v>21</v>
      </c>
      <c r="I46" s="43" t="s">
        <v>21</v>
      </c>
      <c r="J46" s="75">
        <v>36</v>
      </c>
      <c r="K46" s="19" t="s">
        <v>29</v>
      </c>
      <c r="L46" s="43" t="s">
        <v>29</v>
      </c>
      <c r="M46" s="43" t="s">
        <v>29</v>
      </c>
      <c r="N46" s="43" t="s">
        <v>29</v>
      </c>
      <c r="O46" s="43">
        <v>145</v>
      </c>
      <c r="P46" s="29">
        <v>145</v>
      </c>
      <c r="Q46" s="32" t="s">
        <v>29</v>
      </c>
      <c r="R46" s="13" t="s">
        <v>69</v>
      </c>
      <c r="U46" s="35"/>
    </row>
    <row r="47" spans="1:28" s="5" customFormat="1" ht="13.5" customHeight="1" x14ac:dyDescent="0.25">
      <c r="A47" s="165"/>
      <c r="B47" s="12">
        <v>44</v>
      </c>
      <c r="C47" s="11" t="s">
        <v>29</v>
      </c>
      <c r="D47" s="340" t="s">
        <v>21</v>
      </c>
      <c r="E47" s="341" t="s">
        <v>21</v>
      </c>
      <c r="F47" s="28" t="s">
        <v>21</v>
      </c>
      <c r="G47" s="28" t="s">
        <v>21</v>
      </c>
      <c r="H47" s="43" t="s">
        <v>21</v>
      </c>
      <c r="I47" s="43" t="s">
        <v>21</v>
      </c>
      <c r="J47" s="90" t="s">
        <v>21</v>
      </c>
      <c r="K47" s="19" t="s">
        <v>29</v>
      </c>
      <c r="L47" s="43" t="s">
        <v>29</v>
      </c>
      <c r="M47" s="43" t="s">
        <v>29</v>
      </c>
      <c r="N47" s="43" t="s">
        <v>29</v>
      </c>
      <c r="O47" s="43">
        <v>1160</v>
      </c>
      <c r="P47" s="29">
        <v>1160</v>
      </c>
      <c r="Q47" s="32" t="s">
        <v>29</v>
      </c>
      <c r="R47" s="13" t="s">
        <v>70</v>
      </c>
      <c r="U47" s="35"/>
    </row>
    <row r="48" spans="1:28" s="5" customFormat="1" ht="21" customHeight="1" thickBot="1" x14ac:dyDescent="0.3">
      <c r="A48" s="165"/>
      <c r="B48" s="33">
        <v>45</v>
      </c>
      <c r="C48" s="73">
        <v>34</v>
      </c>
      <c r="D48" s="340" t="s">
        <v>21</v>
      </c>
      <c r="E48" s="341" t="s">
        <v>21</v>
      </c>
      <c r="F48" s="28" t="s">
        <v>21</v>
      </c>
      <c r="G48" s="28" t="s">
        <v>21</v>
      </c>
      <c r="H48" s="95" t="s">
        <v>21</v>
      </c>
      <c r="I48" s="43" t="s">
        <v>21</v>
      </c>
      <c r="J48" s="43" t="s">
        <v>21</v>
      </c>
      <c r="K48" s="89" t="s">
        <v>29</v>
      </c>
      <c r="L48" s="73" t="s">
        <v>29</v>
      </c>
      <c r="M48" s="73" t="s">
        <v>29</v>
      </c>
      <c r="N48" s="73" t="s">
        <v>29</v>
      </c>
      <c r="O48" s="110">
        <v>27</v>
      </c>
      <c r="P48" s="111">
        <v>51</v>
      </c>
      <c r="Q48" s="32" t="s">
        <v>29</v>
      </c>
      <c r="R48" s="109" t="s">
        <v>71</v>
      </c>
      <c r="U48" s="35"/>
    </row>
    <row r="49" spans="1:21" s="5" customFormat="1" ht="21" customHeight="1" thickBot="1" x14ac:dyDescent="0.3">
      <c r="A49" s="166"/>
      <c r="B49" s="175" t="s">
        <v>19</v>
      </c>
      <c r="C49" s="176"/>
      <c r="D49" s="177"/>
      <c r="E49" s="117"/>
      <c r="F49" s="47"/>
      <c r="G49" s="47"/>
      <c r="H49" s="118">
        <f>SUM(H45:H48)</f>
        <v>0</v>
      </c>
      <c r="I49" s="118">
        <f>SUM(I45:I48)</f>
        <v>0</v>
      </c>
      <c r="J49" s="119">
        <f>SUM(J45:J48)</f>
        <v>36</v>
      </c>
      <c r="K49" s="49"/>
      <c r="L49" s="50">
        <f t="shared" ref="L49:Q49" si="0">SUM(L45:L48)</f>
        <v>0</v>
      </c>
      <c r="M49" s="48">
        <f t="shared" si="0"/>
        <v>0</v>
      </c>
      <c r="N49" s="48">
        <f t="shared" si="0"/>
        <v>0</v>
      </c>
      <c r="O49" s="50">
        <f t="shared" si="0"/>
        <v>2276</v>
      </c>
      <c r="P49" s="48">
        <f t="shared" si="0"/>
        <v>2299</v>
      </c>
      <c r="Q49" s="120">
        <f t="shared" si="0"/>
        <v>0</v>
      </c>
      <c r="R49" s="51"/>
      <c r="U49" s="35"/>
    </row>
    <row r="50" spans="1:21" s="46" customFormat="1" ht="16.5" customHeight="1" x14ac:dyDescent="0.25">
      <c r="A50" s="178" t="s">
        <v>23</v>
      </c>
      <c r="B50" s="217">
        <v>2</v>
      </c>
      <c r="C50" s="121" t="s">
        <v>21</v>
      </c>
      <c r="D50" s="122" t="s">
        <v>21</v>
      </c>
      <c r="E50" s="217" t="s">
        <v>61</v>
      </c>
      <c r="F50" s="121" t="s">
        <v>21</v>
      </c>
      <c r="G50" s="121" t="s">
        <v>21</v>
      </c>
      <c r="H50" s="121" t="s">
        <v>21</v>
      </c>
      <c r="I50" s="121" t="s">
        <v>21</v>
      </c>
      <c r="J50" s="122" t="s">
        <v>21</v>
      </c>
      <c r="K50" s="123" t="s">
        <v>29</v>
      </c>
      <c r="L50" s="121" t="s">
        <v>29</v>
      </c>
      <c r="M50" s="121" t="s">
        <v>29</v>
      </c>
      <c r="N50" s="121" t="s">
        <v>29</v>
      </c>
      <c r="O50" s="121" t="s">
        <v>29</v>
      </c>
      <c r="P50" s="191">
        <v>595</v>
      </c>
      <c r="Q50" s="124" t="s">
        <v>29</v>
      </c>
      <c r="R50" s="349" t="s">
        <v>21</v>
      </c>
      <c r="U50" s="35"/>
    </row>
    <row r="51" spans="1:21" s="46" customFormat="1" ht="16.5" customHeight="1" x14ac:dyDescent="0.25">
      <c r="A51" s="165"/>
      <c r="B51" s="218">
        <v>5</v>
      </c>
      <c r="C51" s="121" t="s">
        <v>21</v>
      </c>
      <c r="D51" s="122" t="s">
        <v>21</v>
      </c>
      <c r="E51" s="218" t="s">
        <v>61</v>
      </c>
      <c r="F51" s="121" t="s">
        <v>21</v>
      </c>
      <c r="G51" s="121" t="s">
        <v>21</v>
      </c>
      <c r="H51" s="121" t="s">
        <v>21</v>
      </c>
      <c r="I51" s="121" t="s">
        <v>21</v>
      </c>
      <c r="J51" s="122" t="s">
        <v>21</v>
      </c>
      <c r="K51" s="123" t="s">
        <v>29</v>
      </c>
      <c r="L51" s="121" t="s">
        <v>29</v>
      </c>
      <c r="M51" s="121" t="s">
        <v>29</v>
      </c>
      <c r="N51" s="121" t="s">
        <v>29</v>
      </c>
      <c r="O51" s="190">
        <v>867</v>
      </c>
      <c r="P51" s="192">
        <v>461</v>
      </c>
      <c r="Q51" s="124" t="s">
        <v>29</v>
      </c>
      <c r="R51" s="216" t="s">
        <v>62</v>
      </c>
      <c r="U51" s="35"/>
    </row>
    <row r="52" spans="1:21" s="46" customFormat="1" ht="16.5" customHeight="1" x14ac:dyDescent="0.25">
      <c r="A52" s="165"/>
      <c r="B52" s="218">
        <v>7</v>
      </c>
      <c r="C52" s="121" t="s">
        <v>21</v>
      </c>
      <c r="D52" s="122" t="s">
        <v>21</v>
      </c>
      <c r="E52" s="218" t="s">
        <v>61</v>
      </c>
      <c r="F52" s="121" t="s">
        <v>21</v>
      </c>
      <c r="G52" s="121" t="s">
        <v>21</v>
      </c>
      <c r="H52" s="121" t="s">
        <v>21</v>
      </c>
      <c r="I52" s="121" t="s">
        <v>21</v>
      </c>
      <c r="J52" s="122" t="s">
        <v>21</v>
      </c>
      <c r="K52" s="123" t="s">
        <v>29</v>
      </c>
      <c r="L52" s="121" t="s">
        <v>29</v>
      </c>
      <c r="M52" s="121" t="s">
        <v>29</v>
      </c>
      <c r="N52" s="121" t="s">
        <v>29</v>
      </c>
      <c r="O52" s="190">
        <v>443</v>
      </c>
      <c r="P52" s="192">
        <v>443</v>
      </c>
      <c r="Q52" s="124" t="s">
        <v>29</v>
      </c>
      <c r="R52" s="216" t="s">
        <v>55</v>
      </c>
      <c r="U52" s="35"/>
    </row>
    <row r="53" spans="1:21" s="46" customFormat="1" ht="16.5" customHeight="1" x14ac:dyDescent="0.25">
      <c r="A53" s="165"/>
      <c r="B53" s="218">
        <v>10</v>
      </c>
      <c r="C53" s="121" t="s">
        <v>21</v>
      </c>
      <c r="D53" s="122" t="s">
        <v>21</v>
      </c>
      <c r="E53" s="218" t="s">
        <v>61</v>
      </c>
      <c r="F53" s="121" t="s">
        <v>21</v>
      </c>
      <c r="G53" s="121" t="s">
        <v>21</v>
      </c>
      <c r="H53" s="121" t="s">
        <v>21</v>
      </c>
      <c r="I53" s="121" t="s">
        <v>21</v>
      </c>
      <c r="J53" s="122" t="s">
        <v>21</v>
      </c>
      <c r="K53" s="123" t="s">
        <v>29</v>
      </c>
      <c r="L53" s="121" t="s">
        <v>29</v>
      </c>
      <c r="M53" s="121" t="s">
        <v>29</v>
      </c>
      <c r="N53" s="121" t="s">
        <v>29</v>
      </c>
      <c r="O53" s="121" t="s">
        <v>29</v>
      </c>
      <c r="P53" s="192">
        <v>104</v>
      </c>
      <c r="Q53" s="124" t="s">
        <v>29</v>
      </c>
      <c r="R53" s="316" t="s">
        <v>21</v>
      </c>
      <c r="U53" s="35"/>
    </row>
    <row r="54" spans="1:21" s="46" customFormat="1" ht="16.5" customHeight="1" x14ac:dyDescent="0.25">
      <c r="A54" s="165"/>
      <c r="B54" s="102">
        <v>13</v>
      </c>
      <c r="C54" s="121" t="s">
        <v>21</v>
      </c>
      <c r="D54" s="122" t="s">
        <v>21</v>
      </c>
      <c r="E54" s="12" t="s">
        <v>32</v>
      </c>
      <c r="F54" s="121" t="s">
        <v>21</v>
      </c>
      <c r="G54" s="121" t="s">
        <v>21</v>
      </c>
      <c r="H54" s="121" t="s">
        <v>21</v>
      </c>
      <c r="I54" s="121" t="s">
        <v>21</v>
      </c>
      <c r="J54" s="122" t="s">
        <v>21</v>
      </c>
      <c r="K54" s="123" t="s">
        <v>29</v>
      </c>
      <c r="L54" s="121" t="s">
        <v>29</v>
      </c>
      <c r="M54" s="121" t="s">
        <v>29</v>
      </c>
      <c r="N54" s="121" t="s">
        <v>29</v>
      </c>
      <c r="O54" s="73">
        <v>1080</v>
      </c>
      <c r="P54" s="116">
        <v>741</v>
      </c>
      <c r="Q54" s="124" t="s">
        <v>29</v>
      </c>
      <c r="R54" s="125" t="s">
        <v>59</v>
      </c>
      <c r="U54" s="35"/>
    </row>
    <row r="55" spans="1:21" s="46" customFormat="1" ht="16.5" customHeight="1" x14ac:dyDescent="0.25">
      <c r="A55" s="165"/>
      <c r="B55" s="102">
        <v>14</v>
      </c>
      <c r="C55" s="121" t="s">
        <v>21</v>
      </c>
      <c r="D55" s="122" t="s">
        <v>21</v>
      </c>
      <c r="E55" s="12" t="s">
        <v>32</v>
      </c>
      <c r="F55" s="121" t="s">
        <v>21</v>
      </c>
      <c r="G55" s="121" t="s">
        <v>21</v>
      </c>
      <c r="H55" s="121" t="s">
        <v>21</v>
      </c>
      <c r="I55" s="121" t="s">
        <v>21</v>
      </c>
      <c r="J55" s="122" t="s">
        <v>21</v>
      </c>
      <c r="K55" s="123" t="s">
        <v>29</v>
      </c>
      <c r="L55" s="121" t="s">
        <v>29</v>
      </c>
      <c r="M55" s="121" t="s">
        <v>29</v>
      </c>
      <c r="N55" s="121" t="s">
        <v>29</v>
      </c>
      <c r="O55" s="73">
        <v>2109</v>
      </c>
      <c r="P55" s="29">
        <v>682</v>
      </c>
      <c r="Q55" s="124" t="s">
        <v>29</v>
      </c>
      <c r="R55" s="125" t="s">
        <v>60</v>
      </c>
      <c r="U55" s="35"/>
    </row>
    <row r="56" spans="1:21" s="46" customFormat="1" ht="16.5" customHeight="1" x14ac:dyDescent="0.25">
      <c r="A56" s="165"/>
      <c r="B56" s="102">
        <v>22</v>
      </c>
      <c r="C56" s="121" t="s">
        <v>21</v>
      </c>
      <c r="D56" s="122" t="s">
        <v>21</v>
      </c>
      <c r="E56" s="12" t="s">
        <v>61</v>
      </c>
      <c r="F56" s="121" t="s">
        <v>21</v>
      </c>
      <c r="G56" s="121" t="s">
        <v>21</v>
      </c>
      <c r="H56" s="121" t="s">
        <v>21</v>
      </c>
      <c r="I56" s="121" t="s">
        <v>21</v>
      </c>
      <c r="J56" s="122" t="s">
        <v>21</v>
      </c>
      <c r="K56" s="123" t="s">
        <v>29</v>
      </c>
      <c r="L56" s="121" t="s">
        <v>29</v>
      </c>
      <c r="M56" s="121" t="s">
        <v>29</v>
      </c>
      <c r="N56" s="121" t="s">
        <v>29</v>
      </c>
      <c r="O56" s="121" t="s">
        <v>29</v>
      </c>
      <c r="P56" s="276">
        <v>100</v>
      </c>
      <c r="Q56" s="124" t="s">
        <v>29</v>
      </c>
      <c r="R56" s="315" t="s">
        <v>21</v>
      </c>
      <c r="U56" s="35"/>
    </row>
    <row r="57" spans="1:21" s="46" customFormat="1" ht="16.5" customHeight="1" x14ac:dyDescent="0.25">
      <c r="A57" s="165"/>
      <c r="B57" s="102">
        <v>26</v>
      </c>
      <c r="C57" s="121" t="s">
        <v>21</v>
      </c>
      <c r="D57" s="122" t="s">
        <v>21</v>
      </c>
      <c r="E57" s="12" t="s">
        <v>61</v>
      </c>
      <c r="F57" s="121" t="s">
        <v>21</v>
      </c>
      <c r="G57" s="121" t="s">
        <v>21</v>
      </c>
      <c r="H57" s="121" t="s">
        <v>21</v>
      </c>
      <c r="I57" s="121" t="s">
        <v>21</v>
      </c>
      <c r="J57" s="122" t="s">
        <v>21</v>
      </c>
      <c r="K57" s="123" t="s">
        <v>29</v>
      </c>
      <c r="L57" s="121" t="s">
        <v>29</v>
      </c>
      <c r="M57" s="121" t="s">
        <v>29</v>
      </c>
      <c r="N57" s="121" t="s">
        <v>29</v>
      </c>
      <c r="O57" s="121">
        <v>317</v>
      </c>
      <c r="P57" s="276">
        <v>713</v>
      </c>
      <c r="Q57" s="124" t="s">
        <v>29</v>
      </c>
      <c r="R57" s="125" t="s">
        <v>118</v>
      </c>
      <c r="U57" s="35"/>
    </row>
    <row r="58" spans="1:21" s="46" customFormat="1" ht="16.5" customHeight="1" x14ac:dyDescent="0.25">
      <c r="A58" s="165"/>
      <c r="B58" s="102">
        <v>40</v>
      </c>
      <c r="C58" s="121" t="s">
        <v>21</v>
      </c>
      <c r="D58" s="122" t="s">
        <v>21</v>
      </c>
      <c r="E58" s="12" t="s">
        <v>105</v>
      </c>
      <c r="F58" s="121" t="s">
        <v>21</v>
      </c>
      <c r="G58" s="121" t="s">
        <v>21</v>
      </c>
      <c r="H58" s="121" t="s">
        <v>21</v>
      </c>
      <c r="I58" s="121" t="s">
        <v>21</v>
      </c>
      <c r="J58" s="122" t="s">
        <v>21</v>
      </c>
      <c r="K58" s="123" t="s">
        <v>29</v>
      </c>
      <c r="L58" s="121" t="s">
        <v>29</v>
      </c>
      <c r="M58" s="121" t="s">
        <v>29</v>
      </c>
      <c r="N58" s="121" t="s">
        <v>29</v>
      </c>
      <c r="O58" s="73">
        <v>143692</v>
      </c>
      <c r="P58" s="274">
        <v>143692</v>
      </c>
      <c r="Q58" s="124" t="s">
        <v>29</v>
      </c>
      <c r="R58" s="314" t="s">
        <v>63</v>
      </c>
      <c r="U58" s="35"/>
    </row>
    <row r="59" spans="1:21" s="46" customFormat="1" ht="16.5" customHeight="1" x14ac:dyDescent="0.25">
      <c r="A59" s="165"/>
      <c r="B59" s="102">
        <v>41</v>
      </c>
      <c r="C59" s="121" t="s">
        <v>21</v>
      </c>
      <c r="D59" s="122" t="s">
        <v>21</v>
      </c>
      <c r="E59" s="12" t="s">
        <v>105</v>
      </c>
      <c r="F59" s="121" t="s">
        <v>21</v>
      </c>
      <c r="G59" s="121" t="s">
        <v>21</v>
      </c>
      <c r="H59" s="121" t="s">
        <v>21</v>
      </c>
      <c r="I59" s="121" t="s">
        <v>21</v>
      </c>
      <c r="J59" s="122" t="s">
        <v>21</v>
      </c>
      <c r="K59" s="123" t="s">
        <v>29</v>
      </c>
      <c r="L59" s="121" t="s">
        <v>29</v>
      </c>
      <c r="M59" s="121" t="s">
        <v>29</v>
      </c>
      <c r="N59" s="121" t="s">
        <v>29</v>
      </c>
      <c r="O59" s="122" t="s">
        <v>29</v>
      </c>
      <c r="P59" s="275">
        <v>6634</v>
      </c>
      <c r="Q59" s="312" t="s">
        <v>29</v>
      </c>
      <c r="R59" s="319" t="s">
        <v>21</v>
      </c>
      <c r="U59" s="35"/>
    </row>
    <row r="60" spans="1:21" s="46" customFormat="1" ht="16.5" customHeight="1" x14ac:dyDescent="0.25">
      <c r="A60" s="165"/>
      <c r="B60" s="102">
        <v>42</v>
      </c>
      <c r="C60" s="121" t="s">
        <v>21</v>
      </c>
      <c r="D60" s="122" t="s">
        <v>21</v>
      </c>
      <c r="E60" s="12" t="s">
        <v>105</v>
      </c>
      <c r="F60" s="121" t="s">
        <v>21</v>
      </c>
      <c r="G60" s="121" t="s">
        <v>21</v>
      </c>
      <c r="H60" s="121" t="s">
        <v>21</v>
      </c>
      <c r="I60" s="121" t="s">
        <v>21</v>
      </c>
      <c r="J60" s="122" t="s">
        <v>21</v>
      </c>
      <c r="K60" s="123" t="s">
        <v>29</v>
      </c>
      <c r="L60" s="121" t="s">
        <v>29</v>
      </c>
      <c r="M60" s="121" t="s">
        <v>29</v>
      </c>
      <c r="N60" s="121" t="s">
        <v>29</v>
      </c>
      <c r="O60" s="122" t="s">
        <v>29</v>
      </c>
      <c r="P60" s="275">
        <v>3607</v>
      </c>
      <c r="Q60" s="312" t="s">
        <v>29</v>
      </c>
      <c r="R60" s="319" t="s">
        <v>21</v>
      </c>
      <c r="U60" s="35"/>
    </row>
    <row r="61" spans="1:21" s="46" customFormat="1" ht="16.5" customHeight="1" x14ac:dyDescent="0.25">
      <c r="A61" s="165"/>
      <c r="B61" s="102">
        <v>46</v>
      </c>
      <c r="C61" s="121" t="s">
        <v>21</v>
      </c>
      <c r="D61" s="122" t="s">
        <v>21</v>
      </c>
      <c r="E61" s="12" t="s">
        <v>32</v>
      </c>
      <c r="F61" s="121" t="s">
        <v>21</v>
      </c>
      <c r="G61" s="121" t="s">
        <v>21</v>
      </c>
      <c r="H61" s="121" t="s">
        <v>21</v>
      </c>
      <c r="I61" s="121" t="s">
        <v>21</v>
      </c>
      <c r="J61" s="122" t="s">
        <v>21</v>
      </c>
      <c r="K61" s="123" t="s">
        <v>29</v>
      </c>
      <c r="L61" s="121" t="s">
        <v>29</v>
      </c>
      <c r="M61" s="121" t="s">
        <v>29</v>
      </c>
      <c r="N61" s="121" t="s">
        <v>29</v>
      </c>
      <c r="O61" s="122" t="s">
        <v>29</v>
      </c>
      <c r="P61" s="275">
        <v>535</v>
      </c>
      <c r="Q61" s="312" t="s">
        <v>29</v>
      </c>
      <c r="R61" s="319" t="s">
        <v>21</v>
      </c>
      <c r="U61" s="35"/>
    </row>
    <row r="62" spans="1:21" s="46" customFormat="1" ht="16.5" customHeight="1" x14ac:dyDescent="0.25">
      <c r="A62" s="165"/>
      <c r="B62" s="102">
        <v>47</v>
      </c>
      <c r="C62" s="121" t="s">
        <v>21</v>
      </c>
      <c r="D62" s="122" t="s">
        <v>21</v>
      </c>
      <c r="E62" s="12" t="s">
        <v>66</v>
      </c>
      <c r="F62" s="121" t="s">
        <v>21</v>
      </c>
      <c r="G62" s="121" t="s">
        <v>21</v>
      </c>
      <c r="H62" s="121" t="s">
        <v>21</v>
      </c>
      <c r="I62" s="121" t="s">
        <v>21</v>
      </c>
      <c r="J62" s="122" t="s">
        <v>21</v>
      </c>
      <c r="K62" s="123" t="s">
        <v>29</v>
      </c>
      <c r="L62" s="121" t="s">
        <v>29</v>
      </c>
      <c r="M62" s="121" t="s">
        <v>29</v>
      </c>
      <c r="N62" s="121" t="s">
        <v>29</v>
      </c>
      <c r="O62" s="122" t="s">
        <v>29</v>
      </c>
      <c r="P62" s="275">
        <v>1243</v>
      </c>
      <c r="Q62" s="312" t="s">
        <v>29</v>
      </c>
      <c r="R62" s="319" t="s">
        <v>21</v>
      </c>
      <c r="U62" s="35"/>
    </row>
    <row r="63" spans="1:21" s="46" customFormat="1" ht="16.5" customHeight="1" x14ac:dyDescent="0.25">
      <c r="A63" s="165"/>
      <c r="B63" s="102">
        <v>48</v>
      </c>
      <c r="C63" s="121" t="s">
        <v>21</v>
      </c>
      <c r="D63" s="122" t="s">
        <v>21</v>
      </c>
      <c r="E63" s="12" t="s">
        <v>32</v>
      </c>
      <c r="F63" s="121" t="s">
        <v>21</v>
      </c>
      <c r="G63" s="121" t="s">
        <v>21</v>
      </c>
      <c r="H63" s="121" t="s">
        <v>21</v>
      </c>
      <c r="I63" s="121" t="s">
        <v>21</v>
      </c>
      <c r="J63" s="122" t="s">
        <v>21</v>
      </c>
      <c r="K63" s="123" t="s">
        <v>29</v>
      </c>
      <c r="L63" s="121" t="s">
        <v>29</v>
      </c>
      <c r="M63" s="121" t="s">
        <v>29</v>
      </c>
      <c r="N63" s="121" t="s">
        <v>29</v>
      </c>
      <c r="O63" s="122" t="s">
        <v>29</v>
      </c>
      <c r="P63" s="275">
        <v>48</v>
      </c>
      <c r="Q63" s="312" t="s">
        <v>29</v>
      </c>
      <c r="R63" s="319" t="s">
        <v>21</v>
      </c>
      <c r="U63" s="35"/>
    </row>
    <row r="64" spans="1:21" s="46" customFormat="1" ht="16.5" customHeight="1" x14ac:dyDescent="0.25">
      <c r="A64" s="165"/>
      <c r="B64" s="102">
        <v>49</v>
      </c>
      <c r="C64" s="121" t="s">
        <v>21</v>
      </c>
      <c r="D64" s="122" t="s">
        <v>21</v>
      </c>
      <c r="E64" s="12" t="s">
        <v>32</v>
      </c>
      <c r="F64" s="121" t="s">
        <v>21</v>
      </c>
      <c r="G64" s="121" t="s">
        <v>21</v>
      </c>
      <c r="H64" s="121" t="s">
        <v>21</v>
      </c>
      <c r="I64" s="121" t="s">
        <v>21</v>
      </c>
      <c r="J64" s="122" t="s">
        <v>21</v>
      </c>
      <c r="K64" s="123" t="s">
        <v>29</v>
      </c>
      <c r="L64" s="121" t="s">
        <v>29</v>
      </c>
      <c r="M64" s="121" t="s">
        <v>29</v>
      </c>
      <c r="N64" s="121" t="s">
        <v>29</v>
      </c>
      <c r="O64" s="122" t="s">
        <v>29</v>
      </c>
      <c r="P64" s="275">
        <v>406</v>
      </c>
      <c r="Q64" s="312" t="s">
        <v>29</v>
      </c>
      <c r="R64" s="319" t="s">
        <v>21</v>
      </c>
      <c r="U64" s="35"/>
    </row>
    <row r="65" spans="1:21" s="46" customFormat="1" ht="16.5" customHeight="1" x14ac:dyDescent="0.25">
      <c r="A65" s="165"/>
      <c r="B65" s="102">
        <v>50</v>
      </c>
      <c r="C65" s="121" t="s">
        <v>21</v>
      </c>
      <c r="D65" s="122" t="s">
        <v>21</v>
      </c>
      <c r="E65" s="12" t="s">
        <v>105</v>
      </c>
      <c r="F65" s="121" t="s">
        <v>21</v>
      </c>
      <c r="G65" s="121" t="s">
        <v>21</v>
      </c>
      <c r="H65" s="121" t="s">
        <v>21</v>
      </c>
      <c r="I65" s="121" t="s">
        <v>21</v>
      </c>
      <c r="J65" s="122" t="s">
        <v>21</v>
      </c>
      <c r="K65" s="123" t="s">
        <v>29</v>
      </c>
      <c r="L65" s="121" t="s">
        <v>29</v>
      </c>
      <c r="M65" s="121" t="s">
        <v>29</v>
      </c>
      <c r="N65" s="121" t="s">
        <v>29</v>
      </c>
      <c r="O65" s="122" t="s">
        <v>29</v>
      </c>
      <c r="P65" s="275">
        <v>62</v>
      </c>
      <c r="Q65" s="312" t="s">
        <v>29</v>
      </c>
      <c r="R65" s="319" t="s">
        <v>21</v>
      </c>
      <c r="U65" s="35"/>
    </row>
    <row r="66" spans="1:21" s="46" customFormat="1" ht="16.5" customHeight="1" x14ac:dyDescent="0.25">
      <c r="A66" s="165"/>
      <c r="B66" s="102">
        <v>51</v>
      </c>
      <c r="C66" s="121" t="s">
        <v>21</v>
      </c>
      <c r="D66" s="122" t="s">
        <v>21</v>
      </c>
      <c r="E66" s="12" t="s">
        <v>32</v>
      </c>
      <c r="F66" s="121" t="s">
        <v>21</v>
      </c>
      <c r="G66" s="121" t="s">
        <v>21</v>
      </c>
      <c r="H66" s="121" t="s">
        <v>21</v>
      </c>
      <c r="I66" s="121" t="s">
        <v>21</v>
      </c>
      <c r="J66" s="122" t="s">
        <v>21</v>
      </c>
      <c r="K66" s="123" t="s">
        <v>29</v>
      </c>
      <c r="L66" s="121" t="s">
        <v>29</v>
      </c>
      <c r="M66" s="121" t="s">
        <v>29</v>
      </c>
      <c r="N66" s="121" t="s">
        <v>29</v>
      </c>
      <c r="O66" s="122" t="s">
        <v>29</v>
      </c>
      <c r="P66" s="275">
        <v>536</v>
      </c>
      <c r="Q66" s="312" t="s">
        <v>29</v>
      </c>
      <c r="R66" s="319" t="s">
        <v>21</v>
      </c>
      <c r="U66" s="35"/>
    </row>
    <row r="67" spans="1:21" s="46" customFormat="1" ht="16.5" customHeight="1" x14ac:dyDescent="0.25">
      <c r="A67" s="165"/>
      <c r="B67" s="102">
        <v>52</v>
      </c>
      <c r="C67" s="121" t="s">
        <v>21</v>
      </c>
      <c r="D67" s="122" t="s">
        <v>21</v>
      </c>
      <c r="E67" s="12" t="s">
        <v>32</v>
      </c>
      <c r="F67" s="121" t="s">
        <v>21</v>
      </c>
      <c r="G67" s="121" t="s">
        <v>21</v>
      </c>
      <c r="H67" s="121" t="s">
        <v>21</v>
      </c>
      <c r="I67" s="121" t="s">
        <v>21</v>
      </c>
      <c r="J67" s="122" t="s">
        <v>21</v>
      </c>
      <c r="K67" s="123" t="s">
        <v>29</v>
      </c>
      <c r="L67" s="121" t="s">
        <v>29</v>
      </c>
      <c r="M67" s="121" t="s">
        <v>29</v>
      </c>
      <c r="N67" s="121" t="s">
        <v>29</v>
      </c>
      <c r="O67" s="122" t="s">
        <v>29</v>
      </c>
      <c r="P67" s="275">
        <v>1343</v>
      </c>
      <c r="Q67" s="312" t="s">
        <v>29</v>
      </c>
      <c r="R67" s="319" t="s">
        <v>21</v>
      </c>
      <c r="U67" s="35"/>
    </row>
    <row r="68" spans="1:21" s="46" customFormat="1" ht="16.5" customHeight="1" x14ac:dyDescent="0.25">
      <c r="A68" s="165"/>
      <c r="B68" s="102">
        <v>53</v>
      </c>
      <c r="C68" s="121" t="s">
        <v>21</v>
      </c>
      <c r="D68" s="122" t="s">
        <v>21</v>
      </c>
      <c r="E68" s="12" t="s">
        <v>105</v>
      </c>
      <c r="F68" s="121" t="s">
        <v>21</v>
      </c>
      <c r="G68" s="121" t="s">
        <v>21</v>
      </c>
      <c r="H68" s="121" t="s">
        <v>21</v>
      </c>
      <c r="I68" s="121" t="s">
        <v>21</v>
      </c>
      <c r="J68" s="122" t="s">
        <v>21</v>
      </c>
      <c r="K68" s="123" t="s">
        <v>29</v>
      </c>
      <c r="L68" s="121" t="s">
        <v>29</v>
      </c>
      <c r="M68" s="121" t="s">
        <v>29</v>
      </c>
      <c r="N68" s="121" t="s">
        <v>29</v>
      </c>
      <c r="O68" s="122" t="s">
        <v>29</v>
      </c>
      <c r="P68" s="275">
        <v>1176</v>
      </c>
      <c r="Q68" s="312" t="s">
        <v>29</v>
      </c>
      <c r="R68" s="319" t="s">
        <v>21</v>
      </c>
      <c r="U68" s="35"/>
    </row>
    <row r="69" spans="1:21" s="46" customFormat="1" ht="16.5" customHeight="1" x14ac:dyDescent="0.25">
      <c r="A69" s="165"/>
      <c r="B69" s="102">
        <v>54</v>
      </c>
      <c r="C69" s="121" t="s">
        <v>21</v>
      </c>
      <c r="D69" s="122" t="s">
        <v>21</v>
      </c>
      <c r="E69" s="12" t="s">
        <v>32</v>
      </c>
      <c r="F69" s="121" t="s">
        <v>21</v>
      </c>
      <c r="G69" s="121" t="s">
        <v>21</v>
      </c>
      <c r="H69" s="121" t="s">
        <v>21</v>
      </c>
      <c r="I69" s="121" t="s">
        <v>21</v>
      </c>
      <c r="J69" s="122" t="s">
        <v>21</v>
      </c>
      <c r="K69" s="123" t="s">
        <v>29</v>
      </c>
      <c r="L69" s="121" t="s">
        <v>29</v>
      </c>
      <c r="M69" s="121" t="s">
        <v>29</v>
      </c>
      <c r="N69" s="121" t="s">
        <v>29</v>
      </c>
      <c r="O69" s="122" t="s">
        <v>29</v>
      </c>
      <c r="P69" s="275">
        <v>586</v>
      </c>
      <c r="Q69" s="312" t="s">
        <v>29</v>
      </c>
      <c r="R69" s="319" t="s">
        <v>21</v>
      </c>
      <c r="U69" s="35"/>
    </row>
    <row r="70" spans="1:21" s="46" customFormat="1" ht="16.5" customHeight="1" x14ac:dyDescent="0.25">
      <c r="A70" s="165"/>
      <c r="B70" s="102">
        <v>55</v>
      </c>
      <c r="C70" s="121" t="s">
        <v>21</v>
      </c>
      <c r="D70" s="122" t="s">
        <v>21</v>
      </c>
      <c r="E70" s="12" t="s">
        <v>32</v>
      </c>
      <c r="F70" s="121" t="s">
        <v>21</v>
      </c>
      <c r="G70" s="121" t="s">
        <v>21</v>
      </c>
      <c r="H70" s="121" t="s">
        <v>21</v>
      </c>
      <c r="I70" s="121" t="s">
        <v>21</v>
      </c>
      <c r="J70" s="122" t="s">
        <v>21</v>
      </c>
      <c r="K70" s="123" t="s">
        <v>29</v>
      </c>
      <c r="L70" s="121" t="s">
        <v>29</v>
      </c>
      <c r="M70" s="121" t="s">
        <v>29</v>
      </c>
      <c r="N70" s="121" t="s">
        <v>29</v>
      </c>
      <c r="O70" s="122" t="s">
        <v>29</v>
      </c>
      <c r="P70" s="275">
        <v>319</v>
      </c>
      <c r="Q70" s="312" t="s">
        <v>29</v>
      </c>
      <c r="R70" s="319" t="s">
        <v>21</v>
      </c>
      <c r="U70" s="35"/>
    </row>
    <row r="71" spans="1:21" s="46" customFormat="1" ht="16.5" customHeight="1" x14ac:dyDescent="0.25">
      <c r="A71" s="165"/>
      <c r="B71" s="102">
        <v>56</v>
      </c>
      <c r="C71" s="121" t="s">
        <v>21</v>
      </c>
      <c r="D71" s="122" t="s">
        <v>21</v>
      </c>
      <c r="E71" s="12" t="s">
        <v>105</v>
      </c>
      <c r="F71" s="121" t="s">
        <v>21</v>
      </c>
      <c r="G71" s="121" t="s">
        <v>21</v>
      </c>
      <c r="H71" s="121" t="s">
        <v>21</v>
      </c>
      <c r="I71" s="121" t="s">
        <v>21</v>
      </c>
      <c r="J71" s="122" t="s">
        <v>21</v>
      </c>
      <c r="K71" s="123" t="s">
        <v>29</v>
      </c>
      <c r="L71" s="121" t="s">
        <v>29</v>
      </c>
      <c r="M71" s="121" t="s">
        <v>29</v>
      </c>
      <c r="N71" s="121" t="s">
        <v>29</v>
      </c>
      <c r="O71" s="122" t="s">
        <v>29</v>
      </c>
      <c r="P71" s="275">
        <v>3048</v>
      </c>
      <c r="Q71" s="312" t="s">
        <v>29</v>
      </c>
      <c r="R71" s="319" t="s">
        <v>21</v>
      </c>
      <c r="U71" s="35"/>
    </row>
    <row r="72" spans="1:21" s="46" customFormat="1" ht="16.5" customHeight="1" thickBot="1" x14ac:dyDescent="0.3">
      <c r="A72" s="165"/>
      <c r="B72" s="17">
        <v>57</v>
      </c>
      <c r="C72" s="15" t="s">
        <v>21</v>
      </c>
      <c r="D72" s="21" t="s">
        <v>21</v>
      </c>
      <c r="E72" s="17" t="s">
        <v>32</v>
      </c>
      <c r="F72" s="15" t="s">
        <v>21</v>
      </c>
      <c r="G72" s="15" t="s">
        <v>21</v>
      </c>
      <c r="H72" s="15" t="s">
        <v>21</v>
      </c>
      <c r="I72" s="15" t="s">
        <v>21</v>
      </c>
      <c r="J72" s="18" t="s">
        <v>21</v>
      </c>
      <c r="K72" s="20" t="s">
        <v>29</v>
      </c>
      <c r="L72" s="15" t="s">
        <v>29</v>
      </c>
      <c r="M72" s="15" t="s">
        <v>29</v>
      </c>
      <c r="N72" s="15" t="s">
        <v>29</v>
      </c>
      <c r="O72" s="18" t="s">
        <v>29</v>
      </c>
      <c r="P72" s="277">
        <v>131</v>
      </c>
      <c r="Q72" s="313" t="s">
        <v>29</v>
      </c>
      <c r="R72" s="320" t="s">
        <v>21</v>
      </c>
      <c r="U72" s="35"/>
    </row>
    <row r="73" spans="1:21" s="5" customFormat="1" ht="14.4" customHeight="1" thickBot="1" x14ac:dyDescent="0.3">
      <c r="A73" s="166"/>
      <c r="B73" s="213" t="s">
        <v>24</v>
      </c>
      <c r="C73" s="214"/>
      <c r="D73" s="215"/>
      <c r="E73" s="60"/>
      <c r="F73" s="61"/>
      <c r="G73" s="61"/>
      <c r="H73" s="62">
        <f>SUM(H54:H72)</f>
        <v>0</v>
      </c>
      <c r="I73" s="63">
        <f>SUM(I54:I72)</f>
        <v>0</v>
      </c>
      <c r="J73" s="64">
        <f>SUM(J54:J72)</f>
        <v>0</v>
      </c>
      <c r="K73" s="65"/>
      <c r="L73" s="66">
        <f>SUM(L54:L72)</f>
        <v>0</v>
      </c>
      <c r="M73" s="63">
        <f>SUM(M54:M72)</f>
        <v>0</v>
      </c>
      <c r="N73" s="66">
        <f>SUM(N54:N72)</f>
        <v>0</v>
      </c>
      <c r="O73" s="66">
        <f>SUM(O50:O72)</f>
        <v>148508</v>
      </c>
      <c r="P73" s="63">
        <f>SUM(P50:P72)</f>
        <v>167205</v>
      </c>
      <c r="Q73" s="317">
        <f>SUM(Q54:Q72)</f>
        <v>0</v>
      </c>
      <c r="R73" s="318"/>
    </row>
    <row r="74" spans="1:21" s="5" customFormat="1" ht="14.4" customHeight="1" thickBot="1" x14ac:dyDescent="0.3">
      <c r="A74" s="159" t="s">
        <v>20</v>
      </c>
      <c r="B74" s="160"/>
      <c r="C74" s="160"/>
      <c r="D74" s="161"/>
      <c r="E74" s="22"/>
      <c r="F74" s="23"/>
      <c r="G74" s="23"/>
      <c r="H74" s="24">
        <f>SUM(H73,H49,H33,H23,H44,H42)</f>
        <v>62</v>
      </c>
      <c r="I74" s="24">
        <f>SUM(I73,I49,I33,I23,I44,I42)</f>
        <v>0</v>
      </c>
      <c r="J74" s="24">
        <f>SUM(J73,J49,J33,J23,J44,J42)</f>
        <v>9144.7000000000007</v>
      </c>
      <c r="K74" s="25"/>
      <c r="L74" s="24">
        <f>SUM(L73,L49,L33,L23,L49,L44,L42)</f>
        <v>2.1985815602836878</v>
      </c>
      <c r="M74" s="24">
        <f>SUM(M73,M49,M33,M23,M49,M44,M42)</f>
        <v>176.07999999999998</v>
      </c>
      <c r="N74" s="24">
        <f>SUM(N73,N49,N33,N23,N49,N44,N42)</f>
        <v>0</v>
      </c>
      <c r="O74" s="24">
        <f>SUM(O73,O49,O33,O23,O49,O44,O42)</f>
        <v>210868</v>
      </c>
      <c r="P74" s="24">
        <f>SUM(P73,P49,P33,P23,P49,P44,P42)</f>
        <v>228575</v>
      </c>
      <c r="Q74" s="24">
        <f>SUM(Q73,Q49,Q33,Q23,Q49,Q44,Q42)</f>
        <v>591</v>
      </c>
      <c r="R74" s="26"/>
    </row>
    <row r="75" spans="1:21" s="5" customFormat="1" x14ac:dyDescent="0.25">
      <c r="A75" s="44"/>
      <c r="B75" s="39"/>
      <c r="C75" s="39"/>
      <c r="D75" s="39"/>
      <c r="E75" s="39"/>
      <c r="F75" s="39"/>
      <c r="G75" s="39"/>
      <c r="H75" s="39"/>
      <c r="I75" s="39"/>
      <c r="J75" s="39"/>
      <c r="K75" s="40"/>
      <c r="L75" s="39"/>
      <c r="M75" s="39"/>
      <c r="N75" s="39"/>
      <c r="O75" s="39"/>
      <c r="P75" s="41"/>
      <c r="Q75" s="39"/>
      <c r="R75" s="42"/>
    </row>
    <row r="76" spans="1:21" s="5" customFormat="1" x14ac:dyDescent="0.25">
      <c r="A76" s="45"/>
      <c r="B76" s="39"/>
      <c r="C76" s="39"/>
      <c r="D76" s="39"/>
      <c r="E76" s="39"/>
      <c r="F76" s="39"/>
      <c r="G76" s="39"/>
      <c r="H76" s="39"/>
      <c r="I76" s="39"/>
      <c r="J76" s="39"/>
      <c r="K76" s="40"/>
      <c r="L76" s="39"/>
      <c r="M76" s="39"/>
      <c r="N76" s="39"/>
      <c r="O76" s="39"/>
      <c r="P76" s="41"/>
      <c r="Q76" s="39"/>
      <c r="R76" s="42"/>
    </row>
    <row r="77" spans="1:21" s="5" customFormat="1" x14ac:dyDescent="0.25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40"/>
      <c r="L77" s="39"/>
      <c r="M77" s="39"/>
      <c r="N77" s="39"/>
      <c r="O77" s="39"/>
      <c r="P77" s="41"/>
      <c r="Q77" s="39"/>
      <c r="R77" s="42"/>
    </row>
    <row r="78" spans="1:21" s="5" customFormat="1" x14ac:dyDescent="0.25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40"/>
      <c r="L78" s="39"/>
      <c r="M78" s="39"/>
      <c r="N78" s="39"/>
      <c r="O78" s="39"/>
      <c r="P78" s="41"/>
      <c r="Q78" s="39"/>
      <c r="R78" s="42"/>
    </row>
    <row r="79" spans="1:21" s="5" customFormat="1" x14ac:dyDescent="0.25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40"/>
      <c r="L79" s="39"/>
      <c r="M79" s="39"/>
      <c r="N79" s="39"/>
      <c r="O79" s="39"/>
      <c r="P79" s="41"/>
      <c r="Q79" s="39"/>
      <c r="R79" s="42"/>
    </row>
    <row r="80" spans="1:21" s="5" customFormat="1" x14ac:dyDescent="0.25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40"/>
      <c r="L80" s="39"/>
      <c r="M80" s="39"/>
      <c r="N80" s="39"/>
      <c r="O80" s="39"/>
      <c r="P80" s="41"/>
      <c r="Q80" s="39"/>
      <c r="R80" s="42"/>
    </row>
    <row r="81" spans="1:18" s="5" customFormat="1" x14ac:dyDescent="0.25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40"/>
      <c r="L81" s="39"/>
      <c r="M81" s="39"/>
      <c r="N81" s="39"/>
      <c r="O81" s="39"/>
      <c r="P81" s="41"/>
      <c r="Q81" s="39"/>
      <c r="R81" s="42"/>
    </row>
    <row r="82" spans="1:18" s="5" customFormat="1" x14ac:dyDescent="0.25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40"/>
      <c r="L82" s="39"/>
      <c r="M82" s="39"/>
      <c r="N82" s="39"/>
      <c r="O82" s="39"/>
      <c r="P82" s="41"/>
      <c r="Q82" s="39"/>
      <c r="R82" s="42"/>
    </row>
    <row r="83" spans="1:18" s="5" customFormat="1" x14ac:dyDescent="0.25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40"/>
      <c r="L83" s="39"/>
      <c r="M83" s="39"/>
      <c r="N83" s="39"/>
      <c r="O83" s="39"/>
      <c r="P83" s="41"/>
      <c r="Q83" s="39"/>
      <c r="R83" s="42"/>
    </row>
    <row r="84" spans="1:18" s="5" customFormat="1" x14ac:dyDescent="0.25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40"/>
      <c r="L84" s="39"/>
      <c r="M84" s="39"/>
      <c r="N84" s="39"/>
      <c r="O84" s="39"/>
      <c r="P84" s="41"/>
      <c r="Q84" s="39"/>
      <c r="R84" s="42"/>
    </row>
    <row r="85" spans="1:18" s="5" customFormat="1" x14ac:dyDescent="0.25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40"/>
      <c r="L85" s="39"/>
      <c r="M85" s="39"/>
      <c r="N85" s="39"/>
      <c r="O85" s="39"/>
      <c r="P85" s="41"/>
      <c r="Q85" s="39"/>
      <c r="R85" s="42"/>
    </row>
    <row r="86" spans="1:18" x14ac:dyDescent="0.25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40"/>
      <c r="L86" s="39"/>
      <c r="M86" s="39"/>
      <c r="N86" s="39"/>
      <c r="O86" s="39"/>
      <c r="P86" s="41"/>
      <c r="Q86" s="39"/>
      <c r="R86" s="42"/>
    </row>
    <row r="87" spans="1:18" x14ac:dyDescent="0.25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40"/>
      <c r="L87" s="39"/>
      <c r="M87" s="39"/>
      <c r="N87" s="39"/>
      <c r="O87" s="39"/>
      <c r="P87" s="41"/>
      <c r="Q87" s="39"/>
      <c r="R87" s="42"/>
    </row>
    <row r="88" spans="1:18" x14ac:dyDescent="0.25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40"/>
      <c r="L88" s="39"/>
      <c r="M88" s="39"/>
      <c r="N88" s="39"/>
      <c r="O88" s="39"/>
      <c r="P88" s="41"/>
      <c r="Q88" s="39"/>
      <c r="R88" s="42"/>
    </row>
    <row r="89" spans="1:18" x14ac:dyDescent="0.25">
      <c r="A89" s="6"/>
    </row>
  </sheetData>
  <sortState ref="B146:R151">
    <sortCondition ref="B145"/>
  </sortState>
  <mergeCells count="73">
    <mergeCell ref="Q25:Q26"/>
    <mergeCell ref="R25:R26"/>
    <mergeCell ref="K27:K28"/>
    <mergeCell ref="L27:L28"/>
    <mergeCell ref="M27:M28"/>
    <mergeCell ref="N27:N28"/>
    <mergeCell ref="O27:O28"/>
    <mergeCell ref="P27:P28"/>
    <mergeCell ref="Q27:Q28"/>
    <mergeCell ref="R27:R28"/>
    <mergeCell ref="L25:L26"/>
    <mergeCell ref="M25:M26"/>
    <mergeCell ref="N25:N26"/>
    <mergeCell ref="O25:O26"/>
    <mergeCell ref="P25:P26"/>
    <mergeCell ref="H25:H26"/>
    <mergeCell ref="H27:H28"/>
    <mergeCell ref="I25:I26"/>
    <mergeCell ref="I27:I28"/>
    <mergeCell ref="K25:K26"/>
    <mergeCell ref="F25:F26"/>
    <mergeCell ref="F27:F28"/>
    <mergeCell ref="A34:A42"/>
    <mergeCell ref="B25:B26"/>
    <mergeCell ref="B27:B28"/>
    <mergeCell ref="P34:P35"/>
    <mergeCell ref="Q34:Q35"/>
    <mergeCell ref="R34:R35"/>
    <mergeCell ref="B37:B39"/>
    <mergeCell ref="K37:K39"/>
    <mergeCell ref="L37:L39"/>
    <mergeCell ref="M37:M39"/>
    <mergeCell ref="N37:N39"/>
    <mergeCell ref="O37:O39"/>
    <mergeCell ref="P37:P39"/>
    <mergeCell ref="R37:R39"/>
    <mergeCell ref="Q37:Q39"/>
    <mergeCell ref="K34:K35"/>
    <mergeCell ref="L34:L35"/>
    <mergeCell ref="M34:M35"/>
    <mergeCell ref="N34:N35"/>
    <mergeCell ref="O34:O35"/>
    <mergeCell ref="B34:B35"/>
    <mergeCell ref="A74:D74"/>
    <mergeCell ref="A5:A23"/>
    <mergeCell ref="A24:A33"/>
    <mergeCell ref="A45:A49"/>
    <mergeCell ref="C2:C4"/>
    <mergeCell ref="B2:B4"/>
    <mergeCell ref="B23:D23"/>
    <mergeCell ref="B73:D73"/>
    <mergeCell ref="B49:D49"/>
    <mergeCell ref="A50:A73"/>
    <mergeCell ref="B33:D33"/>
    <mergeCell ref="B42:D42"/>
    <mergeCell ref="A43:A44"/>
    <mergeCell ref="B44:D44"/>
    <mergeCell ref="E2:E4"/>
    <mergeCell ref="D2:D4"/>
    <mergeCell ref="E1:J1"/>
    <mergeCell ref="F2:F4"/>
    <mergeCell ref="M2:Q2"/>
    <mergeCell ref="L2:L4"/>
    <mergeCell ref="H2:H4"/>
    <mergeCell ref="G2:G4"/>
    <mergeCell ref="M3:P3"/>
    <mergeCell ref="I2:I4"/>
    <mergeCell ref="K1:R1"/>
    <mergeCell ref="R2:R4"/>
    <mergeCell ref="K2:K4"/>
    <mergeCell ref="J2:J4"/>
    <mergeCell ref="A1:D1"/>
    <mergeCell ref="A2:A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Лист1!Print_Area</vt:lpstr>
      <vt:lpstr>Лист1!Область_печати</vt:lpstr>
    </vt:vector>
  </TitlesOfParts>
  <Company>Melkosoft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FuckYouBill</dc:creator>
  <cp:lastModifiedBy>Администратор</cp:lastModifiedBy>
  <cp:lastPrinted>2020-03-24T09:16:08Z</cp:lastPrinted>
  <dcterms:created xsi:type="dcterms:W3CDTF">2007-01-13T08:23:23Z</dcterms:created>
  <dcterms:modified xsi:type="dcterms:W3CDTF">2020-12-20T10:37:33Z</dcterms:modified>
</cp:coreProperties>
</file>