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Внес изм ДПТ Королевка\ВЫПУСК 13_07_2021\Проект межевания территории\"/>
    </mc:Choice>
  </mc:AlternateContent>
  <bookViews>
    <workbookView xWindow="0" yWindow="0" windowWidth="23040" windowHeight="919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Лист1!$B$1:$T$198</definedName>
  </definedNames>
  <calcPr calcId="162913"/>
</workbook>
</file>

<file path=xl/calcChain.xml><?xml version="1.0" encoding="utf-8"?>
<calcChain xmlns="http://schemas.openxmlformats.org/spreadsheetml/2006/main">
  <c r="J94" i="1" l="1"/>
  <c r="N53" i="1" l="1"/>
  <c r="N54" i="1"/>
  <c r="N60" i="1"/>
  <c r="N63" i="1"/>
  <c r="N87" i="1"/>
  <c r="N88" i="1"/>
  <c r="N89" i="1"/>
  <c r="N90" i="1"/>
  <c r="N76" i="1"/>
  <c r="N77" i="1"/>
  <c r="N13" i="1"/>
  <c r="K94" i="1" l="1"/>
  <c r="O46" i="1"/>
  <c r="Q19" i="2" l="1"/>
  <c r="N19" i="2"/>
  <c r="R109" i="1"/>
  <c r="Q109" i="1"/>
  <c r="L109" i="1"/>
  <c r="R152" i="1"/>
  <c r="Q152" i="1"/>
  <c r="L152" i="1"/>
  <c r="S94" i="1"/>
  <c r="R94" i="1"/>
  <c r="L94" i="1"/>
  <c r="J198" i="1"/>
  <c r="O93" i="1"/>
  <c r="O92" i="1"/>
  <c r="O91" i="1"/>
  <c r="O90" i="1"/>
  <c r="O89" i="1"/>
  <c r="O88" i="1"/>
  <c r="O87" i="1"/>
  <c r="O75" i="1" l="1"/>
  <c r="R163" i="1" l="1"/>
  <c r="Q196" i="1" l="1"/>
  <c r="Q163" i="1"/>
  <c r="L163" i="1"/>
  <c r="R115" i="1"/>
  <c r="L115" i="1"/>
  <c r="R112" i="1"/>
  <c r="Q112" i="1"/>
  <c r="L112" i="1"/>
  <c r="O74" i="1" l="1"/>
  <c r="O67" i="1"/>
  <c r="O66" i="1"/>
  <c r="O65" i="1"/>
  <c r="O64" i="1"/>
  <c r="O63" i="1"/>
  <c r="O62" i="1"/>
  <c r="O60" i="1"/>
  <c r="O55" i="1"/>
  <c r="O54" i="1"/>
  <c r="O53" i="1"/>
  <c r="O52" i="1"/>
  <c r="O51" i="1"/>
  <c r="O50" i="1"/>
  <c r="O43" i="1"/>
  <c r="O42" i="1"/>
  <c r="O23" i="1"/>
  <c r="N70" i="1" l="1"/>
  <c r="N26" i="1"/>
  <c r="N17" i="1"/>
  <c r="O47" i="1"/>
  <c r="O45" i="1"/>
  <c r="O44" i="1"/>
  <c r="O41" i="1"/>
  <c r="O40" i="1"/>
  <c r="O39" i="1"/>
  <c r="O38" i="1"/>
  <c r="O36" i="1"/>
  <c r="O35" i="1"/>
  <c r="O34" i="1"/>
  <c r="O33" i="1"/>
  <c r="O32" i="1"/>
  <c r="O31" i="1"/>
  <c r="O29" i="1"/>
  <c r="O28" i="1"/>
  <c r="O27" i="1"/>
  <c r="O26" i="1"/>
  <c r="O25" i="1"/>
  <c r="O24" i="1"/>
  <c r="O20" i="1"/>
  <c r="O19" i="1"/>
  <c r="O18" i="1"/>
  <c r="O17" i="1"/>
  <c r="O16" i="1"/>
  <c r="O15" i="1"/>
  <c r="O14" i="1"/>
  <c r="O12" i="1"/>
  <c r="O11" i="1"/>
  <c r="O10" i="1"/>
  <c r="O9" i="1"/>
  <c r="O8" i="1"/>
  <c r="O7" i="1"/>
  <c r="N94" i="1" l="1"/>
  <c r="N198" i="1" s="1"/>
  <c r="O94" i="1"/>
  <c r="R123" i="1"/>
  <c r="R198" i="1" s="1"/>
  <c r="Q123" i="1"/>
  <c r="P123" i="1"/>
  <c r="P197" i="1" s="1"/>
  <c r="L123" i="1"/>
  <c r="S198" i="1"/>
  <c r="L197" i="1" l="1"/>
  <c r="L198" i="1"/>
  <c r="Q197" i="1"/>
</calcChain>
</file>

<file path=xl/sharedStrings.xml><?xml version="1.0" encoding="utf-8"?>
<sst xmlns="http://schemas.openxmlformats.org/spreadsheetml/2006/main" count="1772" uniqueCount="305">
  <si>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</si>
  <si>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</si>
  <si>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</si>
  <si>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</si>
  <si>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</si>
  <si>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Фактическое использование зданий и сооружений,объектов (элементов) комплексного благоустройства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</si>
  <si>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</si>
  <si>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</si>
  <si>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</si>
  <si>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</si>
  <si>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</si>
  <si>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</si>
  <si>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</si>
  <si>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</si>
  <si>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</si>
  <si>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</si>
  <si>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</si>
  <si>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</si>
  <si>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Характеристики расчетного обоснования размеров участков территории</t>
  </si>
  <si>
    <t>Многоквартирный жилой дом</t>
  </si>
  <si>
    <t>ИТОГО участки административных зданий, учреждений по обслуживанию населения</t>
  </si>
  <si>
    <t>Участки объектов инженерной инфраструктуры</t>
  </si>
  <si>
    <t>ИТОГО участки объектов инженерной инфраструктуры</t>
  </si>
  <si>
    <t>ИТОГО прочие участки нежилых зданий, сооружений, объектов (элементов) комплексного благоустройства</t>
  </si>
  <si>
    <t>ВСЕГО ПО КВАРТАЛУ</t>
  </si>
  <si>
    <t>─</t>
  </si>
  <si>
    <t>Sзу по пред. нормат (инвентар.)</t>
  </si>
  <si>
    <t>Участки под  благоустройство</t>
  </si>
  <si>
    <t>Под часть благоустройства</t>
  </si>
  <si>
    <t>ИТОГО участки под благоустройство</t>
  </si>
  <si>
    <t>Sзу по сведениям КПТ</t>
  </si>
  <si>
    <t>Примечание</t>
  </si>
  <si>
    <t>ИТОГО участки жилых зданий</t>
  </si>
  <si>
    <t>Характеристики фактического использования участков территории и расположенных на них объектов</t>
  </si>
  <si>
    <t>Удельный показатель земельной доли</t>
  </si>
  <si>
    <t>2</t>
  </si>
  <si>
    <t>ИТОГО участки под образовательные учреждения</t>
  </si>
  <si>
    <t>Участки под административные объекты</t>
  </si>
  <si>
    <t>Магазин</t>
  </si>
  <si>
    <t>Индивидуальный жилой дом</t>
  </si>
  <si>
    <t>Административное здание</t>
  </si>
  <si>
    <t>Проектируемый детский сад</t>
  </si>
  <si>
    <t>1</t>
  </si>
  <si>
    <t xml:space="preserve">Индивидуальный жилой дом  </t>
  </si>
  <si>
    <t>н/д</t>
  </si>
  <si>
    <t>67:27:0013342:23</t>
  </si>
  <si>
    <t>Для строительства объекта торговли</t>
  </si>
  <si>
    <t>ул. Маршала Еременко</t>
  </si>
  <si>
    <t xml:space="preserve"> Участки под автотранспортные предприятия, гаражи и стоянки</t>
  </si>
  <si>
    <t>67:27:0013306:3627</t>
  </si>
  <si>
    <t>Для строительства автомоечного комплекса на 5 постов</t>
  </si>
  <si>
    <t>67:27:0013306:84</t>
  </si>
  <si>
    <t>Электротяговоя подстанция №16</t>
  </si>
  <si>
    <t>ул. Маршала Еременко, д.36а</t>
  </si>
  <si>
    <t xml:space="preserve">Автозаправочная станция </t>
  </si>
  <si>
    <t>67:27:0013306:27</t>
  </si>
  <si>
    <t>67:27:0013306:132</t>
  </si>
  <si>
    <t>Под автотранспортные предприятия, гаражи и стоянки</t>
  </si>
  <si>
    <t xml:space="preserve">мкр. Королевка </t>
  </si>
  <si>
    <t xml:space="preserve">Гаражи </t>
  </si>
  <si>
    <t>0,25</t>
  </si>
  <si>
    <t>Под объектом инженерной инфраструктуры</t>
  </si>
  <si>
    <t>67:27:0013306:81</t>
  </si>
  <si>
    <t>67:27:0013306:135</t>
  </si>
  <si>
    <t>Для размещения специализированного магазина по продаже автомобилей и для размещения автостоянки</t>
  </si>
  <si>
    <t>67:27:0013306:42</t>
  </si>
  <si>
    <t>67:27:0013306:5645</t>
  </si>
  <si>
    <t>67:27:0013306:59</t>
  </si>
  <si>
    <t>ул. Маршала Еременко, д.54</t>
  </si>
  <si>
    <t>10</t>
  </si>
  <si>
    <t>67:27:0013306:57</t>
  </si>
  <si>
    <t>ул. Маршала Еременко, д.54а</t>
  </si>
  <si>
    <t>67:27:0013306:114</t>
  </si>
  <si>
    <t>ул. Маршала Еременко, д.54б</t>
  </si>
  <si>
    <t>67:27:0013306:115</t>
  </si>
  <si>
    <t>ул. Валентины Гризодубовой</t>
  </si>
  <si>
    <t>67:27:0013306:116</t>
  </si>
  <si>
    <t>мкр. Королевка, д.9а</t>
  </si>
  <si>
    <t>67:27:0013306:5161</t>
  </si>
  <si>
    <t>мкр. Королевка, д.7а</t>
  </si>
  <si>
    <t>67:27:0013306:93</t>
  </si>
  <si>
    <t>67:27:0013306:92</t>
  </si>
  <si>
    <t>мкр. Королевка, д.1</t>
  </si>
  <si>
    <t>Торговый центр</t>
  </si>
  <si>
    <t>67:27:0013306:3028</t>
  </si>
  <si>
    <t>ул. Валентины Гризодубовой, д.1в</t>
  </si>
  <si>
    <t>67:27:0013306:121</t>
  </si>
  <si>
    <t>мкр. Королевка</t>
  </si>
  <si>
    <t>ул. Валентины Гризодубовой, д.1а</t>
  </si>
  <si>
    <t>67:27:0013306:122</t>
  </si>
  <si>
    <t>ул. Валентины Гризодубовой, д.1б</t>
  </si>
  <si>
    <t>Для строительства торгового павильона</t>
  </si>
  <si>
    <t>67:27:0013306:51</t>
  </si>
  <si>
    <t>ул. Валентины Гризодубовой, д.1</t>
  </si>
  <si>
    <t>ул. Валентины Гризодубовой, д.1г</t>
  </si>
  <si>
    <t>67:27:0013306:9</t>
  </si>
  <si>
    <t>ул. Валентины Гризодубовой, д.2</t>
  </si>
  <si>
    <t>67:27:0013306:14</t>
  </si>
  <si>
    <t>67:27:0013306:133</t>
  </si>
  <si>
    <t>67:27:0013306:134</t>
  </si>
  <si>
    <t>67:27:0013306:79</t>
  </si>
  <si>
    <t>ул. Валентины Гризодубовой, д.3</t>
  </si>
  <si>
    <t>67:27:0013306:62</t>
  </si>
  <si>
    <t>67:27:0013306:105</t>
  </si>
  <si>
    <t>Для реконструкции объекта торговли</t>
  </si>
  <si>
    <t>67:27:0013306:16</t>
  </si>
  <si>
    <t xml:space="preserve"> ул. Валентины Гризодубовой, около д.4</t>
  </si>
  <si>
    <t>Трансформаторная подстанция №609</t>
  </si>
  <si>
    <t>67:27:0013306:17</t>
  </si>
  <si>
    <t>ул. Валентины Гризодубовой, д.4</t>
  </si>
  <si>
    <t>Подстанция скорой медицинской помощи</t>
  </si>
  <si>
    <t>Для индивидуального жилищного строительства</t>
  </si>
  <si>
    <t>67:27:0013413:5</t>
  </si>
  <si>
    <t> ул. Нижне-Лермонтовская, 58А</t>
  </si>
  <si>
    <t>ул. Нижне-Профинтерновская, 54-В</t>
  </si>
  <si>
    <t>67:27:0013413:4</t>
  </si>
  <si>
    <t>67:27:0013306:82</t>
  </si>
  <si>
    <t>ул. Валентины Гризодубовой, д.5 К1</t>
  </si>
  <si>
    <t>67:27:0013306:18</t>
  </si>
  <si>
    <t>ул. Валентины Гризодубовой, д.5</t>
  </si>
  <si>
    <t>67:27:0013306:1823</t>
  </si>
  <si>
    <t>67:27:0013306:64</t>
  </si>
  <si>
    <t>67:27:0013306:97</t>
  </si>
  <si>
    <t>ул. Ударников, д.30</t>
  </si>
  <si>
    <t>67:27:0013306:98</t>
  </si>
  <si>
    <t>ул. Валентины Гризодубовой, д.5б</t>
  </si>
  <si>
    <t>67:27:0013306:99</t>
  </si>
  <si>
    <t>ул. Валентины Гризодубовой, д.5в</t>
  </si>
  <si>
    <t>67:27:0013306:100</t>
  </si>
  <si>
    <t>ул. Валентины Гризодубовой, д.5а</t>
  </si>
  <si>
    <t>67:27:0013306:63</t>
  </si>
  <si>
    <t>ул. Ударников, д.32</t>
  </si>
  <si>
    <t>ул. Ударников, около д.32</t>
  </si>
  <si>
    <t>Газорегуляторный пункт</t>
  </si>
  <si>
    <t>67:27:0013306:66</t>
  </si>
  <si>
    <t>ул. Ударников, д.34</t>
  </si>
  <si>
    <t>ул. Ударников, около д.34</t>
  </si>
  <si>
    <t>Тепловой пункт</t>
  </si>
  <si>
    <t>Торговый павильон</t>
  </si>
  <si>
    <t>67:27:0013306:67</t>
  </si>
  <si>
    <t>ул. Ударников, д.34А</t>
  </si>
  <si>
    <t>ул. Валентины Гризодубовой, д.4а</t>
  </si>
  <si>
    <t>67:27:0013306:113</t>
  </si>
  <si>
    <t>ул. Ударников, д.36А</t>
  </si>
  <si>
    <t>67:27:0013306:69</t>
  </si>
  <si>
    <t>67:27:0013306:68</t>
  </si>
  <si>
    <t>ул. Ударников, д.36</t>
  </si>
  <si>
    <t xml:space="preserve">Многоквартирный жилой дом  </t>
  </si>
  <si>
    <t>67:27:0013306:70</t>
  </si>
  <si>
    <t>ул. Ударников, д.38</t>
  </si>
  <si>
    <t>67:27:0013306:111</t>
  </si>
  <si>
    <t>ул. Валентины Гризодубовой, д.3а</t>
  </si>
  <si>
    <t>67:27:0013306:112</t>
  </si>
  <si>
    <t>ул. Валентины Гризодубовой, д.2а</t>
  </si>
  <si>
    <t>67:27:0013306:71</t>
  </si>
  <si>
    <t>67:27:0013306:21</t>
  </si>
  <si>
    <t>ул. Валентины Гризодубовой, д.6</t>
  </si>
  <si>
    <t>Средняя общеобразовательная школа №40</t>
  </si>
  <si>
    <t>3-4</t>
  </si>
  <si>
    <t>3074,5</t>
  </si>
  <si>
    <t>24809,90</t>
  </si>
  <si>
    <t>ул. Валентины Гризодубовой, около д.6</t>
  </si>
  <si>
    <t>Теплица</t>
  </si>
  <si>
    <t>67:27:0013306:7</t>
  </si>
  <si>
    <t>мкр. Королевка, д.11</t>
  </si>
  <si>
    <t>мкр. Королевка, д.5</t>
  </si>
  <si>
    <t>Ясли-сад №37 "Мальвина"</t>
  </si>
  <si>
    <t>67:27:0013306:13</t>
  </si>
  <si>
    <t>ул. Валентины Гризодубовой, около д. 1</t>
  </si>
  <si>
    <t>Центральный тепловой пункт №190</t>
  </si>
  <si>
    <t>67:27:0013306:11</t>
  </si>
  <si>
    <t>ул. Валентины Гризодубовой, около д.1</t>
  </si>
  <si>
    <t>Трансформаторная подстанция №607</t>
  </si>
  <si>
    <t>67:27:0013306:119</t>
  </si>
  <si>
    <t>мкр. Королевка, д.3а</t>
  </si>
  <si>
    <t xml:space="preserve">Многоквартирный жилой дом </t>
  </si>
  <si>
    <t>67:27:0013306:118</t>
  </si>
  <si>
    <t>мкр. Королевка, д.3</t>
  </si>
  <si>
    <t>мкр. Королевка, около д.3</t>
  </si>
  <si>
    <t>Газорегуляторный пункт шкафной</t>
  </si>
  <si>
    <t>67:27:0013306:117</t>
  </si>
  <si>
    <t>67:27:0013306:2</t>
  </si>
  <si>
    <t>мкр. Королевка, д.7</t>
  </si>
  <si>
    <t>67:27:0013306:1</t>
  </si>
  <si>
    <t>мкр. Королевка, д.9</t>
  </si>
  <si>
    <t>мкр. Королевка, д.8</t>
  </si>
  <si>
    <t>67:27:0013306:6</t>
  </si>
  <si>
    <t>мкр. Королевка, д.10</t>
  </si>
  <si>
    <t>67:27:0013306:3</t>
  </si>
  <si>
    <t xml:space="preserve">мкр. Королевка, около д.10 </t>
  </si>
  <si>
    <t>Трансформаторная подстанция №608</t>
  </si>
  <si>
    <t>67:27:0013306:2694</t>
  </si>
  <si>
    <t>Проектируемая парковка</t>
  </si>
  <si>
    <t xml:space="preserve">мкр. Королевка, д.19 </t>
  </si>
  <si>
    <t>67:27:0013306:123</t>
  </si>
  <si>
    <t>67:27:0013306:5235</t>
  </si>
  <si>
    <t>мкр. Королевка, д.17</t>
  </si>
  <si>
    <t>Трансформаторная подстанция</t>
  </si>
  <si>
    <t>67:27:0013306:5236</t>
  </si>
  <si>
    <t>мкр. Королевка, д.21</t>
  </si>
  <si>
    <t>67:27:0013306:5237</t>
  </si>
  <si>
    <t>67:27:0013306:5241</t>
  </si>
  <si>
    <t>67:27:0013306:106</t>
  </si>
  <si>
    <t>67:27:0013306:107</t>
  </si>
  <si>
    <t>мкр. Королевка, около д.14</t>
  </si>
  <si>
    <t>Трансформаторная подстанция №3</t>
  </si>
  <si>
    <t>67:27:0013306:108</t>
  </si>
  <si>
    <t>Трансформаторная подстанция №4</t>
  </si>
  <si>
    <t>67:27:0013306:5240</t>
  </si>
  <si>
    <t>67:27:0013306:5239</t>
  </si>
  <si>
    <t>67:27:0013306:125</t>
  </si>
  <si>
    <t>мкр. Королевка, д.15</t>
  </si>
  <si>
    <t xml:space="preserve">Многоквартирный жилой дом    </t>
  </si>
  <si>
    <t>67:27:0013306:126</t>
  </si>
  <si>
    <t>мкр. Королевка, около д.13</t>
  </si>
  <si>
    <t>Шкафной регуляторный пункт</t>
  </si>
  <si>
    <t>67:27:0013306:137</t>
  </si>
  <si>
    <t>67:27:0013306:1494</t>
  </si>
  <si>
    <t>мкр. Королевка, около д.49</t>
  </si>
  <si>
    <t>67:27:0013306:1496</t>
  </si>
  <si>
    <t>67:27:0013306:1495</t>
  </si>
  <si>
    <t>67:27:0013306:5294</t>
  </si>
  <si>
    <t>Для строительства детского сада</t>
  </si>
  <si>
    <t>ул. Ударников, д.45</t>
  </si>
  <si>
    <t>67:27:0013329:34</t>
  </si>
  <si>
    <t>ул. Ударников, д.43</t>
  </si>
  <si>
    <t>67:27:0013329:3</t>
  </si>
  <si>
    <t>ул. Ударников, д.41</t>
  </si>
  <si>
    <t>ул. Ударников, д.39</t>
  </si>
  <si>
    <t>67:27:0013342:26</t>
  </si>
  <si>
    <t xml:space="preserve">Многоквартирный жилой дом   </t>
  </si>
  <si>
    <t>67:27:0013342:27</t>
  </si>
  <si>
    <t>67:27:0013342:394</t>
  </si>
  <si>
    <t>мкр. Королевка, около д.55</t>
  </si>
  <si>
    <t>Трансформаторная подстанция №5</t>
  </si>
  <si>
    <t>67:27:0013342:569</t>
  </si>
  <si>
    <t>67:27:0013342:570</t>
  </si>
  <si>
    <t>67:27:0013306:120</t>
  </si>
  <si>
    <t>мкр. Королевка, д.14</t>
  </si>
  <si>
    <t>Для строительства культового сооружения</t>
  </si>
  <si>
    <t>67:27:0013306:109</t>
  </si>
  <si>
    <t>Лечебно-профилактическое учреждение</t>
  </si>
  <si>
    <t>3148,2</t>
  </si>
  <si>
    <t>Участки под градостроительное освоение</t>
  </si>
  <si>
    <t>Участки под медицинские учреждения</t>
  </si>
  <si>
    <t>Участки под образовательные учреждения</t>
  </si>
  <si>
    <t>Участки под жилые здания</t>
  </si>
  <si>
    <t>Характеристика фактического использования и расчетного обоснования размеров участков территории квартала в границах микрорайона Королевка (ПК №3)</t>
  </si>
  <si>
    <t>Для проектирования и строительства торгового здания</t>
  </si>
  <si>
    <t>Под часть благоустройства-проезд</t>
  </si>
  <si>
    <t>ИТОГО участки под авторанспортные предприятия,, гаражи и стоянки</t>
  </si>
  <si>
    <t>Для целей, не связанных со строительством</t>
  </si>
  <si>
    <t>14</t>
  </si>
  <si>
    <t>Для размещения общеобразовательной школы</t>
  </si>
  <si>
    <t>6451</t>
  </si>
  <si>
    <t>Под проектируемые спортивные сооружения</t>
  </si>
  <si>
    <t>67:27:0013342:1121</t>
  </si>
  <si>
    <t>67:27:0013342:1120</t>
  </si>
  <si>
    <t>67:27:0013342:1117</t>
  </si>
  <si>
    <t>Канализационно насосная станция</t>
  </si>
  <si>
    <t>мкр.Королёвка</t>
  </si>
  <si>
    <t>67:27:0013342:1118</t>
  </si>
  <si>
    <t>проект</t>
  </si>
  <si>
    <t xml:space="preserve"> -</t>
  </si>
  <si>
    <t>Газовая котельная</t>
  </si>
  <si>
    <t>Под часть благоустройства - участок улицы Авиаторов</t>
  </si>
  <si>
    <t>Под часть благоустройства- участок улицы Звездная</t>
  </si>
  <si>
    <t>Детский сад на 160 мест</t>
  </si>
  <si>
    <t>Физкультурно-оздоровительный комплекс со встроенной подземной парковкой на 22 м/места</t>
  </si>
  <si>
    <t>ИТОГО Участки под градостроительное освоение</t>
  </si>
  <si>
    <t>ИТОГО Участки под медицинские учреждения</t>
  </si>
  <si>
    <t>Под объекты торговли (торговые центры, торгово-развлекательные центры (комплексы)</t>
  </si>
  <si>
    <t>ул. Авиаторов, д. 9</t>
  </si>
  <si>
    <t>ул. Ударников, д. 53</t>
  </si>
  <si>
    <t>ул. Ударников, д. 49</t>
  </si>
  <si>
    <t>ул. Ударников, д. 51</t>
  </si>
  <si>
    <t>мкр. Королевка, д. 13</t>
  </si>
  <si>
    <t>ул. Ударников, д. 57</t>
  </si>
  <si>
    <t>ул. Ударников, д. 55</t>
  </si>
  <si>
    <t>ул. Ударников, д. 47</t>
  </si>
  <si>
    <t>ул.Авиаторов, д. 4</t>
  </si>
  <si>
    <t>ул.Авиаторов, д. 6</t>
  </si>
  <si>
    <t>ул.Авиаторов, д. 5</t>
  </si>
  <si>
    <t>мкр. Королевка, д. 17</t>
  </si>
  <si>
    <t>ул. Валентины Гризодубовой, 1Д</t>
  </si>
  <si>
    <t>мкр. Королевка, д. 15А</t>
  </si>
  <si>
    <t>мкр. Королевка, д. 13А</t>
  </si>
  <si>
    <t>ул. Авиаторов, д. 5а</t>
  </si>
  <si>
    <t>ул. Звездная, д. 2</t>
  </si>
  <si>
    <t>ул. Звездная, д. 2а</t>
  </si>
  <si>
    <t>ул. Звездная, д. 8</t>
  </si>
  <si>
    <t>ул. Звездная, д. 6</t>
  </si>
  <si>
    <t>ул. Звездная, д. 4а</t>
  </si>
  <si>
    <t>ул. Авиаторов, д. 3а</t>
  </si>
  <si>
    <t>ул. Авиаторов, д. 7</t>
  </si>
  <si>
    <t>ул. Авиаторов, д. 2</t>
  </si>
  <si>
    <t>ул. Авиаторов, д. 5Б</t>
  </si>
  <si>
    <t>ул. Авиаторов, д. 3</t>
  </si>
  <si>
    <t>мкр. Королёвка, д. 16</t>
  </si>
  <si>
    <t>мкр. Королевка, д. 20</t>
  </si>
  <si>
    <t>мкр. Королевка, д. 18</t>
  </si>
  <si>
    <t>стр.</t>
  </si>
  <si>
    <t>мкр. Королевка, д. 1Б</t>
  </si>
  <si>
    <t>-</t>
  </si>
  <si>
    <t>Парковка для многоквартирных жилых домов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</si>
</sst>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Times New Roman"/>
      <family val="2"/>
      <charset val="204"/>
      <scheme val="minor"/>
    </font>
    <font>
      <sz val="8"/>
      <color indexed="8"/>
      <name val="Times New Roman"/>
      <family val="1"/>
      <charset val="204"/>
      <scheme val="minor"/>
    </font>
    <font>
      <b/>
      <sz val="8"/>
      <color indexed="8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b/>
      <sz val="8"/>
      <color theme="1"/>
      <name val="Times New Roman"/>
      <family val="1"/>
      <charset val="204"/>
      <scheme val="minor"/>
    </font>
    <font>
      <b/>
      <sz val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8"/>
      <color rgb="FFEF0B4C"/>
      <name val="Times New Roman"/>
      <family val="1"/>
      <charset val="204"/>
      <scheme val="minor"/>
    </font>
    <font>
      <sz val="11"/>
      <color rgb="FFEF0B4C"/>
      <name val="Times New Roman"/>
      <family val="1"/>
      <charset val="204"/>
      <scheme val="minor"/>
    </font>
    <font>
      <sz val="8"/>
      <color rgb="FFFF0000"/>
      <name val="Times New Roman"/>
      <family val="1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3BEB3"/>
        <bgColor indexed="64"/>
      </patternFill>
    </fill>
    <fill>
      <patternFill patternType="solid">
        <fgColor rgb="FFCCFFFF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57">
    <xf numFmtId="0" fontId="0" fillId="0" borderId="0" xfId="0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" fontId="2" fillId="2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1" fontId="2" fillId="2" borderId="18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" fontId="1" fillId="2" borderId="9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" fontId="2" fillId="2" borderId="23" xfId="0" applyNumberFormat="1" applyFont="1" applyFill="1" applyBorder="1" applyAlignment="1">
      <alignment horizontal="center" vertical="center" wrapText="1"/>
    </xf>
    <xf numFmtId="1" fontId="2" fillId="2" borderId="43" xfId="0" applyNumberFormat="1" applyFont="1" applyFill="1" applyBorder="1" applyAlignment="1">
      <alignment horizontal="center" vertical="center" wrapText="1"/>
    </xf>
    <xf numFmtId="49" fontId="1" fillId="2" borderId="40" xfId="0" applyNumberFormat="1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" fillId="2" borderId="18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8" xfId="0" applyNumberFormat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1" fontId="2" fillId="2" borderId="57" xfId="0" applyNumberFormat="1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/>
    <xf numFmtId="0" fontId="3" fillId="0" borderId="0" xfId="0" applyFont="1"/>
    <xf numFmtId="0" fontId="3" fillId="0" borderId="0" xfId="0" applyFont="1" applyFill="1" applyBorder="1"/>
    <xf numFmtId="0" fontId="3" fillId="0" borderId="0" xfId="0" applyFont="1" applyFill="1"/>
    <xf numFmtId="0" fontId="3" fillId="6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1" fontId="2" fillId="3" borderId="18" xfId="0" applyNumberFormat="1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 wrapText="1"/>
    </xf>
    <xf numFmtId="49" fontId="1" fillId="3" borderId="41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/>
    <xf numFmtId="49" fontId="1" fillId="0" borderId="0" xfId="0" applyNumberFormat="1" applyFont="1"/>
    <xf numFmtId="49" fontId="3" fillId="0" borderId="0" xfId="0" applyNumberFormat="1" applyFont="1"/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" fillId="2" borderId="20" xfId="0" applyNumberFormat="1" applyFont="1" applyFill="1" applyBorder="1" applyAlignment="1">
      <alignment horizontal="center" vertical="center" wrapText="1"/>
    </xf>
    <xf numFmtId="1" fontId="1" fillId="2" borderId="57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1" fontId="1" fillId="0" borderId="17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1" fillId="0" borderId="60" xfId="0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1" fillId="0" borderId="62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49" fontId="1" fillId="2" borderId="21" xfId="0" applyNumberFormat="1" applyFont="1" applyFill="1" applyBorder="1" applyAlignment="1">
      <alignment horizontal="center" vertical="center" wrapText="1"/>
    </xf>
    <xf numFmtId="1" fontId="2" fillId="2" borderId="22" xfId="0" applyNumberFormat="1" applyFont="1" applyFill="1" applyBorder="1" applyAlignment="1">
      <alignment horizontal="center" vertical="center" wrapText="1"/>
    </xf>
    <xf numFmtId="1" fontId="2" fillId="2" borderId="17" xfId="0" applyNumberFormat="1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wrapText="1"/>
    </xf>
    <xf numFmtId="1" fontId="1" fillId="2" borderId="22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49" fontId="1" fillId="0" borderId="59" xfId="0" applyNumberFormat="1" applyFont="1" applyFill="1" applyBorder="1" applyAlignment="1">
      <alignment horizontal="center" vertical="center" wrapText="1"/>
    </xf>
    <xf numFmtId="1" fontId="1" fillId="0" borderId="60" xfId="0" applyNumberFormat="1" applyFont="1" applyFill="1" applyBorder="1" applyAlignment="1">
      <alignment horizontal="center" vertical="center" wrapText="1"/>
    </xf>
    <xf numFmtId="1" fontId="2" fillId="0" borderId="60" xfId="0" applyNumberFormat="1" applyFont="1" applyFill="1" applyBorder="1" applyAlignment="1">
      <alignment horizontal="center" vertical="center" wrapText="1"/>
    </xf>
    <xf numFmtId="46" fontId="3" fillId="2" borderId="35" xfId="0" applyNumberFormat="1" applyFont="1" applyFill="1" applyBorder="1" applyAlignment="1">
      <alignment horizontal="center" vertical="center" wrapText="1"/>
    </xf>
    <xf numFmtId="46" fontId="3" fillId="0" borderId="63" xfId="0" applyNumberFormat="1" applyFont="1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center" vertical="center" wrapText="1"/>
    </xf>
    <xf numFmtId="0" fontId="1" fillId="0" borderId="5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6" fontId="3" fillId="2" borderId="34" xfId="0" applyNumberFormat="1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53" xfId="0" applyFont="1" applyFill="1" applyBorder="1" applyAlignment="1">
      <alignment horizontal="center" vertical="center" wrapText="1"/>
    </xf>
    <xf numFmtId="49" fontId="1" fillId="6" borderId="11" xfId="0" applyNumberFormat="1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1" fontId="2" fillId="2" borderId="21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2" fontId="1" fillId="6" borderId="6" xfId="0" applyNumberFormat="1" applyFont="1" applyFill="1" applyBorder="1" applyAlignment="1">
      <alignment horizontal="center" vertical="center" wrapText="1"/>
    </xf>
    <xf numFmtId="1" fontId="1" fillId="6" borderId="4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1" fillId="6" borderId="36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center" vertical="center" wrapText="1"/>
    </xf>
    <xf numFmtId="49" fontId="3" fillId="6" borderId="37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2" fontId="1" fillId="0" borderId="49" xfId="0" applyNumberFormat="1" applyFont="1" applyFill="1" applyBorder="1" applyAlignment="1">
      <alignment horizontal="center" vertical="center" wrapText="1"/>
    </xf>
    <xf numFmtId="0" fontId="1" fillId="4" borderId="60" xfId="0" applyFont="1" applyFill="1" applyBorder="1" applyAlignment="1">
      <alignment horizontal="center" vertical="center" wrapText="1"/>
    </xf>
    <xf numFmtId="0" fontId="1" fillId="4" borderId="6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49" fontId="3" fillId="6" borderId="37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 wrapText="1"/>
    </xf>
    <xf numFmtId="1" fontId="1" fillId="7" borderId="1" xfId="0" applyNumberFormat="1" applyFont="1" applyFill="1" applyBorder="1" applyAlignment="1">
      <alignment horizontal="center" vertical="center" wrapText="1"/>
    </xf>
    <xf numFmtId="0" fontId="3" fillId="7" borderId="0" xfId="0" applyFont="1" applyFill="1"/>
    <xf numFmtId="0" fontId="3" fillId="2" borderId="34" xfId="0" applyFont="1" applyFill="1" applyBorder="1" applyAlignment="1">
      <alignment horizontal="center" vertical="center" wrapText="1"/>
    </xf>
    <xf numFmtId="46" fontId="3" fillId="0" borderId="64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164" fontId="0" fillId="0" borderId="0" xfId="0" applyNumberFormat="1"/>
    <xf numFmtId="2" fontId="1" fillId="6" borderId="3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1" fontId="8" fillId="6" borderId="4" xfId="0" applyNumberFormat="1" applyFont="1" applyFill="1" applyBorder="1" applyAlignment="1">
      <alignment horizontal="center" vertical="center" wrapText="1"/>
    </xf>
    <xf numFmtId="0" fontId="3" fillId="7" borderId="52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/>
    </xf>
    <xf numFmtId="0" fontId="3" fillId="7" borderId="39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1" fontId="3" fillId="7" borderId="38" xfId="0" applyNumberFormat="1" applyFont="1" applyFill="1" applyBorder="1" applyAlignment="1">
      <alignment horizontal="center" vertical="center" wrapText="1"/>
    </xf>
    <xf numFmtId="2" fontId="1" fillId="6" borderId="1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8" fillId="7" borderId="38" xfId="0" applyNumberFormat="1" applyFont="1" applyFill="1" applyBorder="1" applyAlignment="1">
      <alignment horizontal="center" vertical="center" wrapText="1"/>
    </xf>
    <xf numFmtId="2" fontId="2" fillId="2" borderId="17" xfId="0" applyNumberFormat="1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3" fillId="0" borderId="17" xfId="0" applyNumberFormat="1" applyFont="1" applyFill="1" applyBorder="1" applyAlignment="1">
      <alignment horizontal="center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2" fontId="3" fillId="2" borderId="17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60" xfId="0" applyNumberFormat="1" applyFont="1" applyFill="1" applyBorder="1" applyAlignment="1">
      <alignment horizontal="center" vertical="center" wrapText="1"/>
    </xf>
    <xf numFmtId="2" fontId="1" fillId="2" borderId="23" xfId="0" applyNumberFormat="1" applyFont="1" applyFill="1" applyBorder="1" applyAlignment="1">
      <alignment horizontal="center" vertical="center" wrapText="1"/>
    </xf>
    <xf numFmtId="2" fontId="2" fillId="3" borderId="18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2" fontId="3" fillId="0" borderId="0" xfId="0" applyNumberFormat="1" applyFont="1"/>
    <xf numFmtId="2" fontId="1" fillId="6" borderId="56" xfId="0" applyNumberFormat="1" applyFont="1" applyFill="1" applyBorder="1" applyAlignment="1">
      <alignment horizontal="center" vertical="center" wrapText="1"/>
    </xf>
    <xf numFmtId="2" fontId="4" fillId="6" borderId="7" xfId="0" applyNumberFormat="1" applyFont="1" applyFill="1" applyBorder="1" applyAlignment="1">
      <alignment horizontal="center" vertical="center" wrapText="1"/>
    </xf>
    <xf numFmtId="2" fontId="1" fillId="6" borderId="7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2" fillId="2" borderId="20" xfId="0" applyNumberFormat="1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3" fillId="0" borderId="56" xfId="0" applyNumberFormat="1" applyFont="1" applyFill="1" applyBorder="1" applyAlignment="1">
      <alignment horizontal="center" vertical="center" wrapText="1"/>
    </xf>
    <xf numFmtId="2" fontId="1" fillId="0" borderId="46" xfId="0" applyNumberFormat="1" applyFont="1" applyFill="1" applyBorder="1" applyAlignment="1">
      <alignment horizontal="center" vertical="center" wrapText="1"/>
    </xf>
    <xf numFmtId="2" fontId="2" fillId="2" borderId="19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9" xfId="0" applyNumberFormat="1" applyFont="1" applyFill="1" applyBorder="1" applyAlignment="1">
      <alignment horizontal="center" vertical="center" wrapText="1"/>
    </xf>
    <xf numFmtId="2" fontId="3" fillId="0" borderId="20" xfId="0" applyNumberFormat="1" applyFont="1" applyFill="1" applyBorder="1" applyAlignment="1">
      <alignment horizontal="center" vertical="center" wrapText="1"/>
    </xf>
    <xf numFmtId="2" fontId="1" fillId="0" borderId="15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1" fillId="0" borderId="62" xfId="0" applyNumberFormat="1" applyFont="1" applyFill="1" applyBorder="1" applyAlignment="1">
      <alignment horizontal="center" vertical="center" wrapText="1"/>
    </xf>
    <xf numFmtId="2" fontId="2" fillId="2" borderId="43" xfId="0" applyNumberFormat="1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1" fontId="8" fillId="7" borderId="38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38" xfId="0" applyFont="1" applyFill="1" applyBorder="1" applyAlignment="1">
      <alignment horizontal="center" vertical="center" wrapText="1"/>
    </xf>
    <xf numFmtId="2" fontId="1" fillId="6" borderId="3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2" fontId="8" fillId="6" borderId="38" xfId="0" applyNumberFormat="1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49" fontId="3" fillId="6" borderId="37" xfId="0" applyNumberFormat="1" applyFont="1" applyFill="1" applyBorder="1" applyAlignment="1">
      <alignment horizontal="center" vertical="center" wrapText="1"/>
    </xf>
    <xf numFmtId="2" fontId="1" fillId="6" borderId="39" xfId="0" applyNumberFormat="1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6" borderId="59" xfId="0" applyFont="1" applyFill="1" applyBorder="1" applyAlignment="1">
      <alignment horizontal="center" vertical="center" wrapText="1"/>
    </xf>
    <xf numFmtId="0" fontId="3" fillId="6" borderId="60" xfId="0" applyFont="1" applyFill="1" applyBorder="1" applyAlignment="1">
      <alignment horizontal="center" vertical="center"/>
    </xf>
    <xf numFmtId="0" fontId="8" fillId="6" borderId="6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2" fontId="8" fillId="7" borderId="39" xfId="0" applyNumberFormat="1" applyFont="1" applyFill="1" applyBorder="1" applyAlignment="1">
      <alignment horizontal="center" vertical="center" wrapText="1"/>
    </xf>
    <xf numFmtId="0" fontId="8" fillId="6" borderId="59" xfId="0" applyFont="1" applyFill="1" applyBorder="1" applyAlignment="1">
      <alignment horizontal="center" vertical="center" wrapText="1"/>
    </xf>
    <xf numFmtId="0" fontId="8" fillId="6" borderId="60" xfId="0" applyFont="1" applyFill="1" applyBorder="1" applyAlignment="1">
      <alignment horizontal="center" vertical="center" wrapText="1"/>
    </xf>
    <xf numFmtId="0" fontId="1" fillId="6" borderId="60" xfId="0" applyFont="1" applyFill="1" applyBorder="1" applyAlignment="1">
      <alignment horizontal="center" vertical="center" wrapText="1"/>
    </xf>
    <xf numFmtId="2" fontId="1" fillId="6" borderId="60" xfId="0" applyNumberFormat="1" applyFont="1" applyFill="1" applyBorder="1" applyAlignment="1">
      <alignment horizontal="center" vertical="center" wrapText="1"/>
    </xf>
    <xf numFmtId="0" fontId="3" fillId="6" borderId="60" xfId="0" applyFont="1" applyFill="1" applyBorder="1" applyAlignment="1">
      <alignment horizontal="center" vertical="center" wrapText="1"/>
    </xf>
    <xf numFmtId="2" fontId="1" fillId="6" borderId="61" xfId="0" applyNumberFormat="1" applyFont="1" applyFill="1" applyBorder="1" applyAlignment="1">
      <alignment horizontal="center" vertical="center" wrapText="1"/>
    </xf>
    <xf numFmtId="49" fontId="3" fillId="6" borderId="48" xfId="0" applyNumberFormat="1" applyFont="1" applyFill="1" applyBorder="1" applyAlignment="1">
      <alignment horizontal="center" vertical="center" wrapText="1"/>
    </xf>
    <xf numFmtId="0" fontId="3" fillId="6" borderId="48" xfId="0" applyFont="1" applyFill="1" applyBorder="1" applyAlignment="1">
      <alignment horizontal="center" vertical="center" wrapText="1"/>
    </xf>
    <xf numFmtId="49" fontId="3" fillId="7" borderId="58" xfId="0" applyNumberFormat="1" applyFont="1" applyFill="1" applyBorder="1" applyAlignment="1">
      <alignment horizontal="center" vertical="center" wrapText="1"/>
    </xf>
    <xf numFmtId="49" fontId="3" fillId="6" borderId="8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1" fontId="3" fillId="6" borderId="60" xfId="0" applyNumberFormat="1" applyFont="1" applyFill="1" applyBorder="1" applyAlignment="1">
      <alignment horizontal="center" vertical="center" wrapText="1"/>
    </xf>
    <xf numFmtId="1" fontId="1" fillId="6" borderId="60" xfId="0" applyNumberFormat="1" applyFont="1" applyFill="1" applyBorder="1" applyAlignment="1">
      <alignment horizontal="center" vertical="center" wrapText="1"/>
    </xf>
    <xf numFmtId="0" fontId="1" fillId="6" borderId="6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2" fillId="2" borderId="6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49" fontId="3" fillId="0" borderId="47" xfId="0" applyNumberFormat="1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38" xfId="0" applyNumberFormat="1" applyFont="1" applyFill="1" applyBorder="1" applyAlignment="1">
      <alignment horizontal="center" vertical="center" wrapText="1"/>
    </xf>
    <xf numFmtId="2" fontId="4" fillId="0" borderId="60" xfId="0" applyNumberFormat="1" applyFont="1" applyFill="1" applyBorder="1" applyAlignment="1">
      <alignment horizontal="center" vertical="center" wrapText="1"/>
    </xf>
    <xf numFmtId="2" fontId="4" fillId="0" borderId="6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61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2" fontId="3" fillId="0" borderId="60" xfId="0" applyNumberFormat="1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46" fontId="3" fillId="0" borderId="3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49" fontId="4" fillId="0" borderId="59" xfId="0" applyNumberFormat="1" applyFont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2" fontId="1" fillId="0" borderId="6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/>
    </xf>
    <xf numFmtId="2" fontId="3" fillId="0" borderId="61" xfId="0" applyNumberFormat="1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8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46" fontId="3" fillId="0" borderId="36" xfId="0" applyNumberFormat="1" applyFont="1" applyFill="1" applyBorder="1" applyAlignment="1">
      <alignment horizontal="center" vertical="center" wrapText="1"/>
    </xf>
    <xf numFmtId="46" fontId="3" fillId="0" borderId="47" xfId="0" applyNumberFormat="1" applyFont="1" applyFill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2" fontId="8" fillId="6" borderId="4" xfId="0" applyNumberFormat="1" applyFont="1" applyFill="1" applyBorder="1" applyAlignment="1">
      <alignment horizontal="center" vertical="center" wrapText="1"/>
    </xf>
    <xf numFmtId="2" fontId="1" fillId="6" borderId="5" xfId="0" applyNumberFormat="1" applyFont="1" applyFill="1" applyBorder="1" applyAlignment="1">
      <alignment horizontal="center" vertical="center" wrapText="1"/>
    </xf>
    <xf numFmtId="49" fontId="3" fillId="6" borderId="64" xfId="0" applyNumberFormat="1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textRotation="90" wrapText="1"/>
    </xf>
    <xf numFmtId="0" fontId="0" fillId="0" borderId="4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textRotation="90" wrapText="1"/>
    </xf>
    <xf numFmtId="0" fontId="0" fillId="0" borderId="44" xfId="0" applyBorder="1" applyAlignment="1"/>
    <xf numFmtId="0" fontId="0" fillId="0" borderId="25" xfId="0" applyBorder="1" applyAlignment="1"/>
    <xf numFmtId="0" fontId="0" fillId="0" borderId="45" xfId="0" applyBorder="1" applyAlignment="1"/>
    <xf numFmtId="0" fontId="0" fillId="0" borderId="26" xfId="0" applyBorder="1" applyAlignment="1"/>
    <xf numFmtId="0" fontId="0" fillId="0" borderId="10" xfId="0" applyBorder="1" applyAlignment="1"/>
    <xf numFmtId="0" fontId="1" fillId="4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textRotation="90" wrapText="1"/>
    </xf>
    <xf numFmtId="0" fontId="3" fillId="0" borderId="44" xfId="0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textRotation="90" wrapText="1"/>
    </xf>
    <xf numFmtId="0" fontId="3" fillId="0" borderId="4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24" xfId="0" applyBorder="1" applyAlignment="1"/>
    <xf numFmtId="2" fontId="1" fillId="6" borderId="3" xfId="0" applyNumberFormat="1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4" fillId="6" borderId="55" xfId="0" applyFont="1" applyFill="1" applyBorder="1" applyAlignment="1">
      <alignment horizontal="center" vertical="center" wrapText="1"/>
    </xf>
    <xf numFmtId="0" fontId="0" fillId="6" borderId="53" xfId="0" applyFill="1" applyBorder="1" applyAlignment="1">
      <alignment horizontal="center" vertical="center" wrapText="1"/>
    </xf>
    <xf numFmtId="0" fontId="1" fillId="6" borderId="38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2" fillId="5" borderId="3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50" xfId="0" applyFont="1" applyFill="1" applyBorder="1" applyAlignment="1">
      <alignment horizontal="center" vertical="center" wrapText="1"/>
    </xf>
    <xf numFmtId="0" fontId="1" fillId="4" borderId="51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2" fontId="1" fillId="4" borderId="23" xfId="0" applyNumberFormat="1" applyFont="1" applyFill="1" applyBorder="1" applyAlignment="1">
      <alignment horizontal="center" vertical="center" wrapText="1"/>
    </xf>
    <xf numFmtId="2" fontId="1" fillId="4" borderId="17" xfId="0" applyNumberFormat="1" applyFont="1" applyFill="1" applyBorder="1" applyAlignment="1">
      <alignment horizontal="center" vertical="center" wrapText="1"/>
    </xf>
    <xf numFmtId="2" fontId="1" fillId="4" borderId="9" xfId="0" applyNumberFormat="1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57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49" fontId="1" fillId="4" borderId="42" xfId="0" applyNumberFormat="1" applyFont="1" applyFill="1" applyBorder="1" applyAlignment="1">
      <alignment horizontal="center" vertical="center" wrapText="1"/>
    </xf>
    <xf numFmtId="49" fontId="1" fillId="4" borderId="21" xfId="0" applyNumberFormat="1" applyFont="1" applyFill="1" applyBorder="1" applyAlignment="1">
      <alignment horizontal="center" vertical="center" wrapText="1"/>
    </xf>
    <xf numFmtId="2" fontId="1" fillId="4" borderId="43" xfId="0" applyNumberFormat="1" applyFont="1" applyFill="1" applyBorder="1" applyAlignment="1">
      <alignment horizontal="center" vertical="center" wrapText="1"/>
    </xf>
    <xf numFmtId="2" fontId="1" fillId="4" borderId="20" xfId="0" applyNumberFormat="1" applyFont="1" applyFill="1" applyBorder="1" applyAlignment="1">
      <alignment horizontal="center" vertical="center" wrapText="1"/>
    </xf>
    <xf numFmtId="2" fontId="1" fillId="4" borderId="14" xfId="0" applyNumberFormat="1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 wrapText="1"/>
    </xf>
    <xf numFmtId="1" fontId="0" fillId="6" borderId="1" xfId="0" applyNumberForma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1" fillId="4" borderId="13" xfId="0" applyNumberFormat="1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3" fillId="6" borderId="38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4" borderId="35" xfId="0" applyFont="1" applyFill="1" applyBorder="1" applyAlignment="1">
      <alignment horizontal="center" vertical="center" wrapText="1"/>
    </xf>
    <xf numFmtId="1" fontId="1" fillId="0" borderId="38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2" fontId="8" fillId="6" borderId="38" xfId="0" applyNumberFormat="1" applyFont="1" applyFill="1" applyBorder="1" applyAlignment="1">
      <alignment horizontal="center" vertical="center" wrapText="1"/>
    </xf>
    <xf numFmtId="2" fontId="9" fillId="6" borderId="11" xfId="0" applyNumberFormat="1" applyFont="1" applyFill="1" applyBorder="1" applyAlignment="1">
      <alignment horizontal="center" vertical="center" wrapText="1"/>
    </xf>
    <xf numFmtId="2" fontId="1" fillId="6" borderId="54" xfId="0" applyNumberFormat="1" applyFont="1" applyFill="1" applyBorder="1" applyAlignment="1">
      <alignment horizontal="center" vertical="center" wrapText="1"/>
    </xf>
    <xf numFmtId="2" fontId="0" fillId="6" borderId="56" xfId="0" applyNumberForma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9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2" fontId="1" fillId="6" borderId="38" xfId="0" applyNumberFormat="1" applyFont="1" applyFill="1" applyBorder="1" applyAlignment="1">
      <alignment horizontal="center" vertical="center" wrapText="1"/>
    </xf>
    <xf numFmtId="2" fontId="0" fillId="6" borderId="11" xfId="0" applyNumberForma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3" fillId="6" borderId="37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2" fontId="9" fillId="6" borderId="17" xfId="0" applyNumberFormat="1" applyFont="1" applyFill="1" applyBorder="1" applyAlignment="1">
      <alignment horizontal="center" vertical="center" wrapText="1"/>
    </xf>
    <xf numFmtId="2" fontId="1" fillId="6" borderId="52" xfId="0" applyNumberFormat="1" applyFont="1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49" xfId="0" applyFill="1" applyBorder="1" applyAlignment="1">
      <alignment horizontal="center" vertical="center" wrapText="1"/>
    </xf>
    <xf numFmtId="1" fontId="8" fillId="6" borderId="38" xfId="0" applyNumberFormat="1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1" fontId="1" fillId="6" borderId="38" xfId="0" applyNumberFormat="1" applyFont="1" applyFill="1" applyBorder="1" applyAlignment="1">
      <alignment horizontal="center" vertical="center" wrapText="1"/>
    </xf>
    <xf numFmtId="2" fontId="1" fillId="6" borderId="39" xfId="0" applyNumberFormat="1" applyFont="1" applyFill="1" applyBorder="1" applyAlignment="1">
      <alignment horizontal="center" vertical="center" wrapText="1"/>
    </xf>
    <xf numFmtId="2" fontId="0" fillId="6" borderId="20" xfId="0" applyNumberFormat="1" applyFill="1" applyBorder="1" applyAlignment="1">
      <alignment horizontal="center" vertical="center" wrapText="1"/>
    </xf>
    <xf numFmtId="2" fontId="0" fillId="6" borderId="12" xfId="0" applyNumberForma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3" borderId="26" xfId="0" applyFont="1" applyFill="1" applyBorder="1" applyAlignment="1">
      <alignment horizontal="center" vertical="center" textRotation="90" wrapText="1"/>
    </xf>
    <xf numFmtId="0" fontId="2" fillId="3" borderId="24" xfId="0" applyFont="1" applyFill="1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0" xfId="0" applyFont="1" applyFill="1" applyBorder="1" applyAlignment="1">
      <alignment horizontal="center" vertical="center" wrapText="1"/>
    </xf>
    <xf numFmtId="0" fontId="10" fillId="0" borderId="5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0" fillId="0" borderId="62" xfId="0" applyFont="1" applyFill="1" applyBorder="1" applyAlignment="1">
      <alignment horizontal="center" vertical="center" wrapText="1"/>
    </xf>
    <xf numFmtId="2" fontId="10" fillId="0" borderId="60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10" fillId="0" borderId="6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4" fillId="0" borderId="37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BEB3"/>
      <color rgb="FFCCFFFF"/>
      <color rgb="FFEF0B4C"/>
      <color rgb="FFCCECFF"/>
      <color rgb="FFC99209"/>
      <color rgb="FFA80836"/>
      <color rgb="FFA9F098"/>
      <color rgb="FF33CC33"/>
      <color rgb="FFF37875"/>
      <color rgb="FFF69E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Апекс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Апекс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3"/>
  <sheetViews>
    <sheetView tabSelected="1" view="pageBreakPreview" topLeftCell="A157" zoomScale="70" zoomScaleNormal="100" zoomScaleSheetLayoutView="70" zoomScalePageLayoutView="85" workbookViewId="0">
      <selection activeCell="Q192" sqref="Q192"/>
    </sheetView>
  </sheetViews>
  <sheetFormatPr defaultColWidth="9.109375" defaultRowHeight="10.199999999999999" x14ac:dyDescent="0.2"/>
  <cols>
    <col min="1" max="1" width="7.109375" style="71" customWidth="1"/>
    <col min="2" max="2" width="3.88671875" style="71" customWidth="1"/>
    <col min="3" max="3" width="8.5546875" style="71" customWidth="1"/>
    <col min="4" max="5" width="9.109375" style="71"/>
    <col min="6" max="6" width="28.6640625" style="71" customWidth="1"/>
    <col min="7" max="7" width="30" style="71" customWidth="1"/>
    <col min="8" max="8" width="9.33203125" style="71" customWidth="1"/>
    <col min="9" max="9" width="9.109375" style="71"/>
    <col min="10" max="10" width="9.109375" style="227"/>
    <col min="11" max="11" width="9.44140625" style="71" customWidth="1"/>
    <col min="12" max="12" width="8.6640625" style="227" customWidth="1"/>
    <col min="13" max="13" width="8.6640625" style="86" customWidth="1"/>
    <col min="14" max="14" width="11.6640625" style="71" customWidth="1"/>
    <col min="15" max="15" width="10" style="71" customWidth="1"/>
    <col min="16" max="16" width="9.44140625" style="71" customWidth="1"/>
    <col min="17" max="17" width="9.6640625" style="71" customWidth="1"/>
    <col min="18" max="18" width="8.88671875" style="71" customWidth="1"/>
    <col min="19" max="19" width="10.88671875" style="71" customWidth="1"/>
    <col min="20" max="20" width="16" style="6" customWidth="1"/>
    <col min="21" max="16384" width="9.109375" style="71"/>
  </cols>
  <sheetData>
    <row r="1" spans="2:29" ht="12" customHeight="1" x14ac:dyDescent="0.2">
      <c r="B1" s="9"/>
      <c r="C1" s="419" t="s">
        <v>247</v>
      </c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30"/>
      <c r="U1" s="69"/>
      <c r="V1" s="70"/>
      <c r="W1" s="70"/>
      <c r="X1" s="70"/>
      <c r="Y1" s="70"/>
      <c r="Z1" s="70"/>
    </row>
    <row r="2" spans="2:29" ht="15.75" customHeight="1" thickBot="1" x14ac:dyDescent="0.25">
      <c r="B2" s="9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1"/>
      <c r="N2" s="421"/>
      <c r="O2" s="421"/>
      <c r="P2" s="421"/>
      <c r="Q2" s="421"/>
      <c r="R2" s="421"/>
      <c r="S2" s="421"/>
      <c r="T2" s="10"/>
      <c r="V2" s="70"/>
      <c r="W2" s="70"/>
      <c r="X2" s="70"/>
      <c r="Y2" s="70"/>
      <c r="Z2" s="70"/>
    </row>
    <row r="3" spans="2:29" ht="30" customHeight="1" thickBot="1" x14ac:dyDescent="0.25">
      <c r="B3" s="376" t="s">
        <v>4</v>
      </c>
      <c r="C3" s="435"/>
      <c r="D3" s="435"/>
      <c r="E3" s="435"/>
      <c r="F3" s="436"/>
      <c r="G3" s="376" t="s">
        <v>33</v>
      </c>
      <c r="H3" s="427"/>
      <c r="I3" s="427"/>
      <c r="J3" s="427"/>
      <c r="K3" s="427"/>
      <c r="L3" s="428"/>
      <c r="M3" s="376" t="s">
        <v>18</v>
      </c>
      <c r="N3" s="427"/>
      <c r="O3" s="427"/>
      <c r="P3" s="427"/>
      <c r="Q3" s="427"/>
      <c r="R3" s="427"/>
      <c r="S3" s="427"/>
      <c r="T3" s="436"/>
      <c r="U3" s="70"/>
      <c r="V3" s="70"/>
      <c r="W3" s="70"/>
      <c r="X3" s="70"/>
      <c r="Y3" s="70"/>
      <c r="Z3" s="70"/>
    </row>
    <row r="4" spans="2:29" ht="18.75" customHeight="1" x14ac:dyDescent="0.2">
      <c r="B4" s="372" t="s">
        <v>0</v>
      </c>
      <c r="C4" s="443"/>
      <c r="D4" s="429" t="s">
        <v>1</v>
      </c>
      <c r="E4" s="429" t="s">
        <v>2</v>
      </c>
      <c r="F4" s="425" t="s">
        <v>3</v>
      </c>
      <c r="G4" s="422" t="s">
        <v>5</v>
      </c>
      <c r="H4" s="429" t="s">
        <v>6</v>
      </c>
      <c r="I4" s="429" t="s">
        <v>7</v>
      </c>
      <c r="J4" s="437" t="s">
        <v>8</v>
      </c>
      <c r="K4" s="429" t="s">
        <v>9</v>
      </c>
      <c r="L4" s="452" t="s">
        <v>10</v>
      </c>
      <c r="M4" s="450" t="s">
        <v>34</v>
      </c>
      <c r="N4" s="429" t="s">
        <v>11</v>
      </c>
      <c r="O4" s="432" t="s">
        <v>12</v>
      </c>
      <c r="P4" s="433"/>
      <c r="Q4" s="433"/>
      <c r="R4" s="433"/>
      <c r="S4" s="434"/>
      <c r="T4" s="448" t="s">
        <v>31</v>
      </c>
      <c r="U4" s="70"/>
      <c r="V4" s="70"/>
      <c r="W4" s="70"/>
      <c r="X4" s="70"/>
      <c r="Y4" s="70"/>
      <c r="Z4" s="70"/>
    </row>
    <row r="5" spans="2:29" ht="30" customHeight="1" x14ac:dyDescent="0.2">
      <c r="B5" s="444"/>
      <c r="C5" s="445"/>
      <c r="D5" s="430"/>
      <c r="E5" s="430"/>
      <c r="F5" s="426"/>
      <c r="G5" s="423"/>
      <c r="H5" s="430"/>
      <c r="I5" s="430"/>
      <c r="J5" s="438"/>
      <c r="K5" s="430"/>
      <c r="L5" s="453"/>
      <c r="M5" s="451"/>
      <c r="N5" s="430"/>
      <c r="O5" s="440" t="s">
        <v>13</v>
      </c>
      <c r="P5" s="441"/>
      <c r="Q5" s="441"/>
      <c r="R5" s="442"/>
      <c r="S5" s="45" t="s">
        <v>16</v>
      </c>
      <c r="T5" s="449"/>
      <c r="U5" s="70"/>
      <c r="V5" s="70"/>
      <c r="W5" s="70"/>
      <c r="X5" s="70"/>
      <c r="Y5" s="70"/>
      <c r="Z5" s="70"/>
    </row>
    <row r="6" spans="2:29" ht="44.25" customHeight="1" thickBot="1" x14ac:dyDescent="0.25">
      <c r="B6" s="446"/>
      <c r="C6" s="447"/>
      <c r="D6" s="430"/>
      <c r="E6" s="430"/>
      <c r="F6" s="426"/>
      <c r="G6" s="424"/>
      <c r="H6" s="431"/>
      <c r="I6" s="431"/>
      <c r="J6" s="439"/>
      <c r="K6" s="431"/>
      <c r="L6" s="454"/>
      <c r="M6" s="451"/>
      <c r="N6" s="430"/>
      <c r="O6" s="153" t="s">
        <v>14</v>
      </c>
      <c r="P6" s="153" t="s">
        <v>26</v>
      </c>
      <c r="Q6" s="153" t="s">
        <v>30</v>
      </c>
      <c r="R6" s="153" t="s">
        <v>15</v>
      </c>
      <c r="S6" s="154" t="s">
        <v>17</v>
      </c>
      <c r="T6" s="449"/>
      <c r="U6" s="72"/>
      <c r="V6" s="72"/>
      <c r="W6" s="70"/>
      <c r="X6" s="70"/>
      <c r="Y6" s="70"/>
      <c r="Z6" s="70"/>
    </row>
    <row r="7" spans="2:29" ht="15" customHeight="1" x14ac:dyDescent="0.2">
      <c r="B7" s="366" t="s">
        <v>246</v>
      </c>
      <c r="C7" s="534"/>
      <c r="D7" s="150">
        <v>17</v>
      </c>
      <c r="E7" s="151">
        <v>3</v>
      </c>
      <c r="F7" s="152" t="s">
        <v>68</v>
      </c>
      <c r="G7" s="147" t="s">
        <v>19</v>
      </c>
      <c r="H7" s="146">
        <v>2007</v>
      </c>
      <c r="I7" s="148" t="s">
        <v>69</v>
      </c>
      <c r="J7" s="209">
        <v>5390.5</v>
      </c>
      <c r="K7" s="149" t="s">
        <v>25</v>
      </c>
      <c r="L7" s="228">
        <v>798</v>
      </c>
      <c r="M7" s="157">
        <v>0.92</v>
      </c>
      <c r="N7" s="203">
        <v>211</v>
      </c>
      <c r="O7" s="158">
        <f t="shared" ref="O7:O12" si="0">M7*J7</f>
        <v>4959.26</v>
      </c>
      <c r="P7" s="159" t="s">
        <v>25</v>
      </c>
      <c r="Q7" s="151">
        <v>7798</v>
      </c>
      <c r="R7" s="151">
        <v>6976</v>
      </c>
      <c r="S7" s="160">
        <v>661</v>
      </c>
      <c r="T7" s="163" t="s">
        <v>67</v>
      </c>
      <c r="U7" s="1"/>
      <c r="V7" s="70"/>
      <c r="W7" s="70"/>
      <c r="X7" s="70"/>
      <c r="Y7" s="70"/>
      <c r="Z7" s="70"/>
      <c r="AA7" s="70"/>
      <c r="AB7" s="70"/>
      <c r="AC7" s="70"/>
    </row>
    <row r="8" spans="2:29" s="73" customFormat="1" ht="15.75" customHeight="1" x14ac:dyDescent="0.2">
      <c r="B8" s="530"/>
      <c r="C8" s="535"/>
      <c r="D8" s="74">
        <v>18</v>
      </c>
      <c r="E8" s="193">
        <v>4</v>
      </c>
      <c r="F8" s="57" t="s">
        <v>71</v>
      </c>
      <c r="G8" s="58" t="s">
        <v>19</v>
      </c>
      <c r="H8" s="192">
        <v>2007</v>
      </c>
      <c r="I8" s="189">
        <v>10</v>
      </c>
      <c r="J8" s="210">
        <v>5387.3</v>
      </c>
      <c r="K8" s="192" t="s">
        <v>25</v>
      </c>
      <c r="L8" s="229">
        <v>820</v>
      </c>
      <c r="M8" s="188">
        <v>0.92</v>
      </c>
      <c r="N8" s="197">
        <v>225</v>
      </c>
      <c r="O8" s="56">
        <f t="shared" si="0"/>
        <v>4956.3160000000007</v>
      </c>
      <c r="P8" s="68" t="s">
        <v>25</v>
      </c>
      <c r="Q8" s="54">
        <v>5537</v>
      </c>
      <c r="R8" s="68">
        <v>5511</v>
      </c>
      <c r="S8" s="61">
        <v>504</v>
      </c>
      <c r="T8" s="164" t="s">
        <v>70</v>
      </c>
      <c r="U8" s="2"/>
      <c r="V8" s="72"/>
      <c r="W8" s="72"/>
      <c r="X8" s="72"/>
      <c r="Y8" s="3"/>
      <c r="Z8" s="72"/>
      <c r="AA8" s="72"/>
      <c r="AB8" s="3"/>
      <c r="AC8" s="72"/>
    </row>
    <row r="9" spans="2:29" x14ac:dyDescent="0.2">
      <c r="B9" s="530"/>
      <c r="C9" s="535"/>
      <c r="D9" s="53">
        <v>19</v>
      </c>
      <c r="E9" s="189">
        <v>5</v>
      </c>
      <c r="F9" s="190" t="s">
        <v>73</v>
      </c>
      <c r="G9" s="58" t="s">
        <v>19</v>
      </c>
      <c r="H9" s="63">
        <v>2008</v>
      </c>
      <c r="I9" s="189">
        <v>10</v>
      </c>
      <c r="J9" s="62">
        <v>5375.9</v>
      </c>
      <c r="K9" s="192" t="s">
        <v>25</v>
      </c>
      <c r="L9" s="230">
        <v>824</v>
      </c>
      <c r="M9" s="188">
        <v>0.92</v>
      </c>
      <c r="N9" s="197">
        <v>191</v>
      </c>
      <c r="O9" s="56">
        <f t="shared" si="0"/>
        <v>4945.8279999999995</v>
      </c>
      <c r="P9" s="68" t="s">
        <v>25</v>
      </c>
      <c r="Q9" s="54">
        <v>10107</v>
      </c>
      <c r="R9" s="54">
        <v>8387</v>
      </c>
      <c r="S9" s="161">
        <v>376</v>
      </c>
      <c r="T9" s="164" t="s">
        <v>72</v>
      </c>
      <c r="U9" s="1"/>
      <c r="V9" s="70"/>
      <c r="W9" s="70"/>
      <c r="X9" s="70"/>
      <c r="Y9" s="4"/>
      <c r="Z9" s="70"/>
      <c r="AA9" s="70"/>
      <c r="AB9" s="4"/>
      <c r="AC9" s="70"/>
    </row>
    <row r="10" spans="2:29" ht="12.75" customHeight="1" x14ac:dyDescent="0.2">
      <c r="B10" s="530"/>
      <c r="C10" s="535"/>
      <c r="D10" s="53">
        <v>24</v>
      </c>
      <c r="E10" s="189">
        <v>16</v>
      </c>
      <c r="F10" s="190" t="s">
        <v>77</v>
      </c>
      <c r="G10" s="58" t="s">
        <v>19</v>
      </c>
      <c r="H10" s="189">
        <v>2007</v>
      </c>
      <c r="I10" s="189">
        <v>10</v>
      </c>
      <c r="J10" s="62">
        <v>5371.3</v>
      </c>
      <c r="K10" s="192" t="s">
        <v>25</v>
      </c>
      <c r="L10" s="230">
        <v>755</v>
      </c>
      <c r="M10" s="188">
        <v>0.92</v>
      </c>
      <c r="N10" s="197">
        <v>225</v>
      </c>
      <c r="O10" s="56">
        <f t="shared" si="0"/>
        <v>4941.5960000000005</v>
      </c>
      <c r="P10" s="68" t="s">
        <v>25</v>
      </c>
      <c r="Q10" s="68">
        <v>9837</v>
      </c>
      <c r="R10" s="54">
        <v>5859</v>
      </c>
      <c r="S10" s="161">
        <v>209</v>
      </c>
      <c r="T10" s="164" t="s">
        <v>76</v>
      </c>
      <c r="U10" s="1"/>
      <c r="V10" s="70"/>
      <c r="W10" s="70"/>
      <c r="X10" s="70"/>
      <c r="Y10" s="4"/>
      <c r="Z10" s="70"/>
      <c r="AA10" s="70"/>
      <c r="AB10" s="4"/>
      <c r="AC10" s="70"/>
    </row>
    <row r="11" spans="2:29" ht="13.5" customHeight="1" x14ac:dyDescent="0.2">
      <c r="B11" s="530"/>
      <c r="C11" s="535"/>
      <c r="D11" s="74">
        <v>25</v>
      </c>
      <c r="E11" s="192">
        <v>17</v>
      </c>
      <c r="F11" s="59" t="s">
        <v>79</v>
      </c>
      <c r="G11" s="60" t="s">
        <v>19</v>
      </c>
      <c r="H11" s="192">
        <v>2007</v>
      </c>
      <c r="I11" s="192">
        <v>10</v>
      </c>
      <c r="J11" s="199">
        <v>4971</v>
      </c>
      <c r="K11" s="192" t="s">
        <v>25</v>
      </c>
      <c r="L11" s="231">
        <v>759</v>
      </c>
      <c r="M11" s="188">
        <v>0.92</v>
      </c>
      <c r="N11" s="197">
        <v>182</v>
      </c>
      <c r="O11" s="56">
        <f t="shared" si="0"/>
        <v>4573.3200000000006</v>
      </c>
      <c r="P11" s="68" t="s">
        <v>25</v>
      </c>
      <c r="Q11" s="68">
        <v>6425</v>
      </c>
      <c r="R11" s="68">
        <v>5771</v>
      </c>
      <c r="S11" s="161" t="s">
        <v>25</v>
      </c>
      <c r="T11" s="164" t="s">
        <v>78</v>
      </c>
      <c r="U11" s="1"/>
      <c r="V11" s="70"/>
      <c r="W11" s="70"/>
      <c r="X11" s="70"/>
      <c r="Y11" s="4"/>
      <c r="Z11" s="70"/>
      <c r="AA11" s="70"/>
      <c r="AB11" s="4"/>
      <c r="AC11" s="70"/>
    </row>
    <row r="12" spans="2:29" ht="17.25" customHeight="1" x14ac:dyDescent="0.2">
      <c r="B12" s="530"/>
      <c r="C12" s="535"/>
      <c r="D12" s="74">
        <v>28</v>
      </c>
      <c r="E12" s="189">
        <v>22</v>
      </c>
      <c r="F12" s="190" t="s">
        <v>85</v>
      </c>
      <c r="G12" s="60" t="s">
        <v>19</v>
      </c>
      <c r="H12" s="192">
        <v>2013</v>
      </c>
      <c r="I12" s="189">
        <v>9</v>
      </c>
      <c r="J12" s="199">
        <v>6914.1</v>
      </c>
      <c r="K12" s="192" t="s">
        <v>25</v>
      </c>
      <c r="L12" s="231">
        <v>1096</v>
      </c>
      <c r="M12" s="188">
        <v>0.92</v>
      </c>
      <c r="N12" s="197">
        <v>213</v>
      </c>
      <c r="O12" s="56">
        <f t="shared" si="0"/>
        <v>6360.9720000000007</v>
      </c>
      <c r="P12" s="68" t="s">
        <v>25</v>
      </c>
      <c r="Q12" s="68">
        <v>4318</v>
      </c>
      <c r="R12" s="68">
        <v>9986</v>
      </c>
      <c r="S12" s="161">
        <v>232</v>
      </c>
      <c r="T12" s="165" t="s">
        <v>84</v>
      </c>
      <c r="U12" s="1"/>
      <c r="V12" s="70"/>
      <c r="W12" s="70"/>
      <c r="X12" s="70"/>
      <c r="Y12" s="4"/>
      <c r="Z12" s="70"/>
      <c r="AA12" s="70"/>
      <c r="AB12" s="4"/>
      <c r="AC12" s="70"/>
    </row>
    <row r="13" spans="2:29" ht="19.2" customHeight="1" x14ac:dyDescent="0.2">
      <c r="B13" s="530"/>
      <c r="C13" s="535"/>
      <c r="D13" s="53">
        <v>30</v>
      </c>
      <c r="E13" s="189" t="s">
        <v>25</v>
      </c>
      <c r="F13" s="202" t="s">
        <v>284</v>
      </c>
      <c r="G13" s="60" t="s">
        <v>19</v>
      </c>
      <c r="H13" s="200">
        <v>2016</v>
      </c>
      <c r="I13" s="200">
        <v>10</v>
      </c>
      <c r="J13" s="199">
        <v>2330.3000000000002</v>
      </c>
      <c r="K13" s="192" t="s">
        <v>25</v>
      </c>
      <c r="L13" s="230" t="s">
        <v>25</v>
      </c>
      <c r="M13" s="188" t="s">
        <v>25</v>
      </c>
      <c r="N13" s="197">
        <f>J13/23.9</f>
        <v>97.502092050209214</v>
      </c>
      <c r="O13" s="195" t="s">
        <v>25</v>
      </c>
      <c r="P13" s="189" t="s">
        <v>25</v>
      </c>
      <c r="Q13" s="192">
        <v>2225</v>
      </c>
      <c r="R13" s="189">
        <v>2592</v>
      </c>
      <c r="S13" s="194" t="s">
        <v>25</v>
      </c>
      <c r="T13" s="164" t="s">
        <v>86</v>
      </c>
      <c r="U13" s="1"/>
      <c r="V13" s="70"/>
      <c r="W13" s="70"/>
      <c r="X13" s="70"/>
      <c r="Y13" s="4"/>
      <c r="Z13" s="70"/>
      <c r="AA13" s="70"/>
      <c r="AB13" s="4"/>
      <c r="AC13" s="70"/>
    </row>
    <row r="14" spans="2:29" ht="15.75" customHeight="1" x14ac:dyDescent="0.2">
      <c r="B14" s="530"/>
      <c r="C14" s="535"/>
      <c r="D14" s="53">
        <v>31</v>
      </c>
      <c r="E14" s="189">
        <v>20</v>
      </c>
      <c r="F14" s="190" t="s">
        <v>88</v>
      </c>
      <c r="G14" s="58" t="s">
        <v>19</v>
      </c>
      <c r="H14" s="189">
        <v>2011</v>
      </c>
      <c r="I14" s="189">
        <v>10</v>
      </c>
      <c r="J14" s="199">
        <v>5535.4</v>
      </c>
      <c r="K14" s="192" t="s">
        <v>25</v>
      </c>
      <c r="L14" s="230">
        <v>828</v>
      </c>
      <c r="M14" s="188">
        <v>0.92</v>
      </c>
      <c r="N14" s="197">
        <v>245</v>
      </c>
      <c r="O14" s="195">
        <f t="shared" ref="O14:O20" si="1">M14*J14</f>
        <v>5092.5680000000002</v>
      </c>
      <c r="P14" s="68" t="s">
        <v>25</v>
      </c>
      <c r="Q14" s="54">
        <v>4723</v>
      </c>
      <c r="R14" s="54">
        <v>5741</v>
      </c>
      <c r="S14" s="161" t="s">
        <v>25</v>
      </c>
      <c r="T14" s="165" t="s">
        <v>237</v>
      </c>
      <c r="U14" s="1"/>
      <c r="V14" s="70"/>
      <c r="W14" s="70"/>
      <c r="X14" s="70"/>
      <c r="Y14" s="4"/>
      <c r="Z14" s="70"/>
      <c r="AA14" s="70"/>
      <c r="AB14" s="4"/>
      <c r="AC14" s="70"/>
    </row>
    <row r="15" spans="2:29" ht="15.75" customHeight="1" x14ac:dyDescent="0.2">
      <c r="B15" s="530"/>
      <c r="C15" s="535"/>
      <c r="D15" s="53">
        <v>32</v>
      </c>
      <c r="E15" s="189">
        <v>21</v>
      </c>
      <c r="F15" s="190" t="s">
        <v>90</v>
      </c>
      <c r="G15" s="58" t="s">
        <v>19</v>
      </c>
      <c r="H15" s="189">
        <v>2011</v>
      </c>
      <c r="I15" s="189">
        <v>10</v>
      </c>
      <c r="J15" s="210">
        <v>3548.7</v>
      </c>
      <c r="K15" s="192" t="s">
        <v>25</v>
      </c>
      <c r="L15" s="230">
        <v>517</v>
      </c>
      <c r="M15" s="188">
        <v>0.92</v>
      </c>
      <c r="N15" s="197">
        <v>141</v>
      </c>
      <c r="O15" s="195">
        <f t="shared" si="1"/>
        <v>3264.8040000000001</v>
      </c>
      <c r="P15" s="68" t="s">
        <v>25</v>
      </c>
      <c r="Q15" s="54">
        <v>3947</v>
      </c>
      <c r="R15" s="54">
        <v>3973</v>
      </c>
      <c r="S15" s="161" t="s">
        <v>25</v>
      </c>
      <c r="T15" s="165" t="s">
        <v>89</v>
      </c>
      <c r="U15" s="1"/>
      <c r="V15" s="70"/>
      <c r="W15" s="70"/>
      <c r="X15" s="70"/>
      <c r="Y15" s="4"/>
      <c r="Z15" s="70"/>
      <c r="AA15" s="70"/>
      <c r="AB15" s="4"/>
      <c r="AC15" s="70"/>
    </row>
    <row r="16" spans="2:29" ht="15" customHeight="1" x14ac:dyDescent="0.2">
      <c r="B16" s="530"/>
      <c r="C16" s="535"/>
      <c r="D16" s="53">
        <v>36</v>
      </c>
      <c r="E16" s="189">
        <v>23</v>
      </c>
      <c r="F16" s="190" t="s">
        <v>94</v>
      </c>
      <c r="G16" s="58" t="s">
        <v>19</v>
      </c>
      <c r="H16" s="189">
        <v>2013</v>
      </c>
      <c r="I16" s="189">
        <v>10</v>
      </c>
      <c r="J16" s="199">
        <v>4752.1000000000004</v>
      </c>
      <c r="K16" s="192" t="s">
        <v>25</v>
      </c>
      <c r="L16" s="230">
        <v>678</v>
      </c>
      <c r="M16" s="188">
        <v>0.92</v>
      </c>
      <c r="N16" s="197">
        <v>163</v>
      </c>
      <c r="O16" s="195">
        <f t="shared" si="1"/>
        <v>4371.9320000000007</v>
      </c>
      <c r="P16" s="68" t="s">
        <v>25</v>
      </c>
      <c r="Q16" s="54">
        <v>4318</v>
      </c>
      <c r="R16" s="54">
        <v>9670</v>
      </c>
      <c r="S16" s="161" t="s">
        <v>25</v>
      </c>
      <c r="T16" s="165" t="s">
        <v>84</v>
      </c>
      <c r="U16" s="1"/>
      <c r="V16" s="70"/>
      <c r="W16" s="70"/>
      <c r="X16" s="70"/>
      <c r="Y16" s="4"/>
      <c r="Z16" s="70"/>
      <c r="AA16" s="70"/>
      <c r="AB16" s="4"/>
      <c r="AC16" s="70"/>
    </row>
    <row r="17" spans="2:29" ht="15" customHeight="1" x14ac:dyDescent="0.2">
      <c r="B17" s="530"/>
      <c r="C17" s="535"/>
      <c r="D17" s="53">
        <v>37</v>
      </c>
      <c r="E17" s="189">
        <v>24</v>
      </c>
      <c r="F17" s="190" t="s">
        <v>93</v>
      </c>
      <c r="G17" s="58" t="s">
        <v>19</v>
      </c>
      <c r="H17" s="189">
        <v>1988</v>
      </c>
      <c r="I17" s="189">
        <v>9</v>
      </c>
      <c r="J17" s="199">
        <v>15084.15</v>
      </c>
      <c r="K17" s="192" t="s">
        <v>25</v>
      </c>
      <c r="L17" s="230">
        <v>2580</v>
      </c>
      <c r="M17" s="188">
        <v>0.92</v>
      </c>
      <c r="N17" s="191">
        <f t="shared" ref="N17" si="2">J17/18</f>
        <v>838.00833333333333</v>
      </c>
      <c r="O17" s="195">
        <f t="shared" si="1"/>
        <v>13877.418</v>
      </c>
      <c r="P17" s="54">
        <v>6979</v>
      </c>
      <c r="Q17" s="54">
        <v>11652</v>
      </c>
      <c r="R17" s="54">
        <v>14354</v>
      </c>
      <c r="S17" s="161" t="s">
        <v>25</v>
      </c>
      <c r="T17" s="165" t="s">
        <v>95</v>
      </c>
      <c r="U17" s="1"/>
      <c r="V17" s="70"/>
      <c r="W17" s="70"/>
      <c r="X17" s="70"/>
      <c r="Y17" s="4"/>
      <c r="Z17" s="70"/>
      <c r="AA17" s="70"/>
      <c r="AB17" s="4"/>
      <c r="AC17" s="70"/>
    </row>
    <row r="18" spans="2:29" ht="15.75" customHeight="1" x14ac:dyDescent="0.2">
      <c r="B18" s="530"/>
      <c r="C18" s="535"/>
      <c r="D18" s="53">
        <v>40</v>
      </c>
      <c r="E18" s="189">
        <v>29</v>
      </c>
      <c r="F18" s="190" t="s">
        <v>96</v>
      </c>
      <c r="G18" s="58" t="s">
        <v>19</v>
      </c>
      <c r="H18" s="189">
        <v>1989</v>
      </c>
      <c r="I18" s="189">
        <v>9</v>
      </c>
      <c r="J18" s="199">
        <v>10122.57</v>
      </c>
      <c r="K18" s="192" t="s">
        <v>25</v>
      </c>
      <c r="L18" s="230">
        <v>2598</v>
      </c>
      <c r="M18" s="188">
        <v>0.92</v>
      </c>
      <c r="N18" s="197">
        <v>498</v>
      </c>
      <c r="O18" s="195">
        <f t="shared" si="1"/>
        <v>9312.7644</v>
      </c>
      <c r="P18" s="54">
        <v>5631</v>
      </c>
      <c r="Q18" s="54">
        <v>4326</v>
      </c>
      <c r="R18" s="54">
        <v>16238</v>
      </c>
      <c r="S18" s="161" t="s">
        <v>25</v>
      </c>
      <c r="T18" s="165" t="s">
        <v>97</v>
      </c>
      <c r="U18" s="1"/>
      <c r="V18" s="70"/>
      <c r="W18" s="70"/>
      <c r="X18" s="70"/>
      <c r="Y18" s="4"/>
      <c r="Z18" s="70"/>
      <c r="AA18" s="70"/>
      <c r="AB18" s="4"/>
      <c r="AC18" s="70"/>
    </row>
    <row r="19" spans="2:29" ht="15" customHeight="1" x14ac:dyDescent="0.2">
      <c r="B19" s="530"/>
      <c r="C19" s="535"/>
      <c r="D19" s="53">
        <v>45</v>
      </c>
      <c r="E19" s="189">
        <v>31</v>
      </c>
      <c r="F19" s="190" t="s">
        <v>101</v>
      </c>
      <c r="G19" s="58" t="s">
        <v>19</v>
      </c>
      <c r="H19" s="189">
        <v>1990</v>
      </c>
      <c r="I19" s="189">
        <v>9</v>
      </c>
      <c r="J19" s="199">
        <v>10139.4</v>
      </c>
      <c r="K19" s="192" t="s">
        <v>25</v>
      </c>
      <c r="L19" s="230">
        <v>2597</v>
      </c>
      <c r="M19" s="188">
        <v>0.92</v>
      </c>
      <c r="N19" s="197">
        <v>508</v>
      </c>
      <c r="O19" s="195">
        <f t="shared" si="1"/>
        <v>9328.2479999999996</v>
      </c>
      <c r="P19" s="54">
        <v>4801</v>
      </c>
      <c r="Q19" s="54">
        <v>4153</v>
      </c>
      <c r="R19" s="54">
        <v>10692</v>
      </c>
      <c r="S19" s="161" t="s">
        <v>25</v>
      </c>
      <c r="T19" s="165" t="s">
        <v>100</v>
      </c>
      <c r="U19" s="1"/>
      <c r="V19" s="70"/>
      <c r="W19" s="70"/>
      <c r="X19" s="70"/>
      <c r="Y19" s="4"/>
      <c r="Z19" s="70"/>
      <c r="AA19" s="70"/>
      <c r="AB19" s="4"/>
      <c r="AC19" s="70"/>
    </row>
    <row r="20" spans="2:29" ht="15.75" customHeight="1" x14ac:dyDescent="0.2">
      <c r="B20" s="530"/>
      <c r="C20" s="535"/>
      <c r="D20" s="53">
        <v>50</v>
      </c>
      <c r="E20" s="189">
        <v>34</v>
      </c>
      <c r="F20" s="190" t="s">
        <v>109</v>
      </c>
      <c r="G20" s="58" t="s">
        <v>19</v>
      </c>
      <c r="H20" s="189">
        <v>1991</v>
      </c>
      <c r="I20" s="189">
        <v>9</v>
      </c>
      <c r="J20" s="199">
        <v>10055.540000000001</v>
      </c>
      <c r="K20" s="192" t="s">
        <v>25</v>
      </c>
      <c r="L20" s="230">
        <v>1632</v>
      </c>
      <c r="M20" s="188">
        <v>0.92</v>
      </c>
      <c r="N20" s="197">
        <v>357</v>
      </c>
      <c r="O20" s="195">
        <f t="shared" si="1"/>
        <v>9251.0968000000012</v>
      </c>
      <c r="P20" s="54" t="s">
        <v>25</v>
      </c>
      <c r="Q20" s="54">
        <v>4344</v>
      </c>
      <c r="R20" s="54">
        <v>10400</v>
      </c>
      <c r="S20" s="161" t="s">
        <v>25</v>
      </c>
      <c r="T20" s="165" t="s">
        <v>108</v>
      </c>
      <c r="U20" s="1"/>
      <c r="V20" s="70"/>
      <c r="W20" s="70"/>
      <c r="X20" s="70"/>
      <c r="Y20" s="4"/>
      <c r="Z20" s="70"/>
      <c r="AA20" s="70"/>
      <c r="AB20" s="4"/>
      <c r="AC20" s="70"/>
    </row>
    <row r="21" spans="2:29" ht="20.399999999999999" customHeight="1" x14ac:dyDescent="0.2">
      <c r="B21" s="530"/>
      <c r="C21" s="535"/>
      <c r="D21" s="132">
        <v>53</v>
      </c>
      <c r="E21" s="111" t="s">
        <v>25</v>
      </c>
      <c r="F21" s="43" t="s">
        <v>113</v>
      </c>
      <c r="G21" s="42" t="s">
        <v>111</v>
      </c>
      <c r="H21" s="38" t="s">
        <v>25</v>
      </c>
      <c r="I21" s="38" t="s">
        <v>25</v>
      </c>
      <c r="J21" s="211" t="s">
        <v>25</v>
      </c>
      <c r="K21" s="48" t="s">
        <v>25</v>
      </c>
      <c r="L21" s="233" t="s">
        <v>25</v>
      </c>
      <c r="M21" s="113" t="s">
        <v>25</v>
      </c>
      <c r="N21" s="114" t="s">
        <v>25</v>
      </c>
      <c r="O21" s="115" t="s">
        <v>25</v>
      </c>
      <c r="P21" s="112" t="s">
        <v>25</v>
      </c>
      <c r="Q21" s="112">
        <v>1800</v>
      </c>
      <c r="R21" s="112">
        <v>1800</v>
      </c>
      <c r="S21" s="110" t="s">
        <v>25</v>
      </c>
      <c r="T21" s="166" t="s">
        <v>112</v>
      </c>
      <c r="U21" s="1"/>
      <c r="V21" s="70"/>
      <c r="W21" s="70"/>
      <c r="X21" s="70"/>
      <c r="Y21" s="4"/>
      <c r="Z21" s="70"/>
      <c r="AA21" s="70"/>
      <c r="AB21" s="4"/>
      <c r="AC21" s="70"/>
    </row>
    <row r="22" spans="2:29" ht="18.600000000000001" customHeight="1" x14ac:dyDescent="0.2">
      <c r="B22" s="530"/>
      <c r="C22" s="535"/>
      <c r="D22" s="132">
        <v>54</v>
      </c>
      <c r="E22" s="111" t="s">
        <v>25</v>
      </c>
      <c r="F22" s="43" t="s">
        <v>114</v>
      </c>
      <c r="G22" s="42" t="s">
        <v>111</v>
      </c>
      <c r="H22" s="38" t="s">
        <v>25</v>
      </c>
      <c r="I22" s="38" t="s">
        <v>25</v>
      </c>
      <c r="J22" s="212" t="s">
        <v>25</v>
      </c>
      <c r="K22" s="48" t="s">
        <v>25</v>
      </c>
      <c r="L22" s="232" t="s">
        <v>25</v>
      </c>
      <c r="M22" s="113" t="s">
        <v>25</v>
      </c>
      <c r="N22" s="114" t="s">
        <v>25</v>
      </c>
      <c r="O22" s="115" t="s">
        <v>25</v>
      </c>
      <c r="P22" s="111" t="s">
        <v>25</v>
      </c>
      <c r="Q22" s="112">
        <v>1800</v>
      </c>
      <c r="R22" s="112">
        <v>1800</v>
      </c>
      <c r="S22" s="110" t="s">
        <v>25</v>
      </c>
      <c r="T22" s="123" t="s">
        <v>115</v>
      </c>
      <c r="U22" s="1"/>
      <c r="V22" s="70"/>
      <c r="W22" s="70"/>
      <c r="X22" s="70"/>
      <c r="Y22" s="4"/>
      <c r="Z22" s="70"/>
      <c r="AA22" s="70"/>
      <c r="AB22" s="4"/>
      <c r="AC22" s="70"/>
    </row>
    <row r="23" spans="2:29" ht="13.2" customHeight="1" x14ac:dyDescent="0.2">
      <c r="B23" s="530"/>
      <c r="C23" s="535"/>
      <c r="D23" s="74">
        <v>55</v>
      </c>
      <c r="E23" s="189">
        <v>36</v>
      </c>
      <c r="F23" s="190" t="s">
        <v>117</v>
      </c>
      <c r="G23" s="58" t="s">
        <v>19</v>
      </c>
      <c r="H23" s="200">
        <v>2008</v>
      </c>
      <c r="I23" s="189">
        <v>10</v>
      </c>
      <c r="J23" s="199">
        <v>6461.3</v>
      </c>
      <c r="K23" s="192" t="s">
        <v>25</v>
      </c>
      <c r="L23" s="230">
        <v>1155</v>
      </c>
      <c r="M23" s="188">
        <v>0.92</v>
      </c>
      <c r="N23" s="200">
        <v>211</v>
      </c>
      <c r="O23" s="55">
        <f t="shared" ref="O23" si="3">M23*J23</f>
        <v>5944.3960000000006</v>
      </c>
      <c r="P23" s="68">
        <v>5631</v>
      </c>
      <c r="Q23" s="68">
        <v>7839</v>
      </c>
      <c r="R23" s="68">
        <v>4789</v>
      </c>
      <c r="S23" s="161" t="s">
        <v>25</v>
      </c>
      <c r="T23" s="165" t="s">
        <v>116</v>
      </c>
      <c r="U23" s="1"/>
      <c r="V23" s="70"/>
      <c r="W23" s="70"/>
      <c r="X23" s="70"/>
      <c r="Y23" s="4"/>
      <c r="Z23" s="70"/>
      <c r="AA23" s="70"/>
      <c r="AB23" s="4"/>
      <c r="AC23" s="70"/>
    </row>
    <row r="24" spans="2:29" ht="14.4" customHeight="1" x14ac:dyDescent="0.2">
      <c r="B24" s="530"/>
      <c r="C24" s="535"/>
      <c r="D24" s="74">
        <v>56</v>
      </c>
      <c r="E24" s="189">
        <v>35</v>
      </c>
      <c r="F24" s="190" t="s">
        <v>119</v>
      </c>
      <c r="G24" s="58" t="s">
        <v>19</v>
      </c>
      <c r="H24" s="189">
        <v>2000</v>
      </c>
      <c r="I24" s="189">
        <v>9</v>
      </c>
      <c r="J24" s="199">
        <v>6014.89</v>
      </c>
      <c r="K24" s="192" t="s">
        <v>25</v>
      </c>
      <c r="L24" s="230">
        <v>1155</v>
      </c>
      <c r="M24" s="188">
        <v>0.92</v>
      </c>
      <c r="N24" s="197">
        <v>274</v>
      </c>
      <c r="O24" s="55">
        <f>M24*J24</f>
        <v>5533.6988000000001</v>
      </c>
      <c r="P24" s="68">
        <v>5893</v>
      </c>
      <c r="Q24" s="68">
        <v>11912</v>
      </c>
      <c r="R24" s="68">
        <v>7990</v>
      </c>
      <c r="S24" s="161">
        <v>641</v>
      </c>
      <c r="T24" s="164" t="s">
        <v>118</v>
      </c>
      <c r="U24" s="1"/>
      <c r="V24" s="70"/>
      <c r="W24" s="70"/>
      <c r="X24" s="70"/>
      <c r="Y24" s="4"/>
      <c r="Z24" s="70"/>
      <c r="AA24" s="70"/>
      <c r="AB24" s="4"/>
      <c r="AC24" s="70"/>
    </row>
    <row r="25" spans="2:29" ht="12" customHeight="1" x14ac:dyDescent="0.2">
      <c r="B25" s="530"/>
      <c r="C25" s="535"/>
      <c r="D25" s="387">
        <v>58</v>
      </c>
      <c r="E25" s="389">
        <v>39</v>
      </c>
      <c r="F25" s="391" t="s">
        <v>123</v>
      </c>
      <c r="G25" s="393" t="s">
        <v>19</v>
      </c>
      <c r="H25" s="395">
        <v>2008</v>
      </c>
      <c r="I25" s="395">
        <v>10</v>
      </c>
      <c r="J25" s="496">
        <v>5374.3</v>
      </c>
      <c r="K25" s="463" t="s">
        <v>25</v>
      </c>
      <c r="L25" s="498">
        <v>780</v>
      </c>
      <c r="M25" s="387">
        <v>0.92</v>
      </c>
      <c r="N25" s="500">
        <v>204</v>
      </c>
      <c r="O25" s="455">
        <f t="shared" ref="O25:O26" si="4">M25*J25</f>
        <v>4944.3560000000007</v>
      </c>
      <c r="P25" s="457" t="s">
        <v>25</v>
      </c>
      <c r="Q25" s="68">
        <v>4088</v>
      </c>
      <c r="R25" s="457">
        <v>4758</v>
      </c>
      <c r="S25" s="494">
        <v>424</v>
      </c>
      <c r="T25" s="165" t="s">
        <v>121</v>
      </c>
      <c r="U25" s="1"/>
      <c r="V25" s="70"/>
      <c r="W25" s="70"/>
      <c r="X25" s="70"/>
      <c r="Y25" s="4"/>
      <c r="Z25" s="70"/>
      <c r="AA25" s="70"/>
      <c r="AB25" s="4"/>
      <c r="AC25" s="70"/>
    </row>
    <row r="26" spans="2:29" ht="9" customHeight="1" x14ac:dyDescent="0.2">
      <c r="B26" s="530"/>
      <c r="C26" s="535"/>
      <c r="D26" s="386"/>
      <c r="E26" s="390"/>
      <c r="F26" s="392"/>
      <c r="G26" s="394"/>
      <c r="H26" s="396"/>
      <c r="I26" s="396"/>
      <c r="J26" s="497"/>
      <c r="K26" s="396"/>
      <c r="L26" s="499"/>
      <c r="M26" s="386"/>
      <c r="N26" s="501">
        <f t="shared" ref="N26" si="5">J26/18</f>
        <v>0</v>
      </c>
      <c r="O26" s="456">
        <f t="shared" si="4"/>
        <v>0</v>
      </c>
      <c r="P26" s="390"/>
      <c r="Q26" s="68">
        <v>951</v>
      </c>
      <c r="R26" s="390"/>
      <c r="S26" s="495"/>
      <c r="T26" s="164" t="s">
        <v>122</v>
      </c>
      <c r="U26" s="1"/>
      <c r="V26" s="70"/>
      <c r="W26" s="70"/>
      <c r="X26" s="70"/>
      <c r="Y26" s="4"/>
      <c r="Z26" s="70"/>
      <c r="AA26" s="70"/>
      <c r="AB26" s="4"/>
      <c r="AC26" s="70"/>
    </row>
    <row r="27" spans="2:29" ht="13.8" customHeight="1" x14ac:dyDescent="0.2">
      <c r="B27" s="530"/>
      <c r="C27" s="535"/>
      <c r="D27" s="74">
        <v>59</v>
      </c>
      <c r="E27" s="189">
        <v>40</v>
      </c>
      <c r="F27" s="190" t="s">
        <v>125</v>
      </c>
      <c r="G27" s="58" t="s">
        <v>19</v>
      </c>
      <c r="H27" s="189">
        <v>2008</v>
      </c>
      <c r="I27" s="189">
        <v>10</v>
      </c>
      <c r="J27" s="199">
        <v>3622.9</v>
      </c>
      <c r="K27" s="192" t="s">
        <v>25</v>
      </c>
      <c r="L27" s="230">
        <v>513</v>
      </c>
      <c r="M27" s="188">
        <v>0.92</v>
      </c>
      <c r="N27" s="197">
        <v>140</v>
      </c>
      <c r="O27" s="56">
        <f>M27*J27</f>
        <v>3333.0680000000002</v>
      </c>
      <c r="P27" s="54" t="s">
        <v>25</v>
      </c>
      <c r="Q27" s="68">
        <v>4109</v>
      </c>
      <c r="R27" s="68">
        <v>4110</v>
      </c>
      <c r="S27" s="161">
        <v>363</v>
      </c>
      <c r="T27" s="165" t="s">
        <v>124</v>
      </c>
      <c r="U27" s="1"/>
      <c r="V27" s="70"/>
      <c r="W27" s="70"/>
      <c r="X27" s="70"/>
      <c r="Y27" s="4"/>
      <c r="Z27" s="70"/>
      <c r="AA27" s="70"/>
      <c r="AB27" s="4"/>
      <c r="AC27" s="70"/>
    </row>
    <row r="28" spans="2:29" ht="13.2" customHeight="1" x14ac:dyDescent="0.2">
      <c r="B28" s="530"/>
      <c r="C28" s="535"/>
      <c r="D28" s="74">
        <v>60</v>
      </c>
      <c r="E28" s="189">
        <v>41</v>
      </c>
      <c r="F28" s="190" t="s">
        <v>127</v>
      </c>
      <c r="G28" s="58" t="s">
        <v>19</v>
      </c>
      <c r="H28" s="189">
        <v>2010</v>
      </c>
      <c r="I28" s="189">
        <v>10</v>
      </c>
      <c r="J28" s="199">
        <v>1718.4</v>
      </c>
      <c r="K28" s="192" t="s">
        <v>25</v>
      </c>
      <c r="L28" s="230">
        <v>260</v>
      </c>
      <c r="M28" s="188">
        <v>0.92</v>
      </c>
      <c r="N28" s="197">
        <v>68</v>
      </c>
      <c r="O28" s="56">
        <f>M28*J28</f>
        <v>1580.9280000000001</v>
      </c>
      <c r="P28" s="54" t="s">
        <v>25</v>
      </c>
      <c r="Q28" s="68">
        <v>2545</v>
      </c>
      <c r="R28" s="68">
        <v>2545</v>
      </c>
      <c r="S28" s="161">
        <v>215</v>
      </c>
      <c r="T28" s="165" t="s">
        <v>126</v>
      </c>
      <c r="U28" s="1"/>
      <c r="V28" s="70"/>
      <c r="W28" s="70"/>
      <c r="X28" s="70"/>
      <c r="Y28" s="4"/>
      <c r="Z28" s="70"/>
      <c r="AA28" s="70"/>
      <c r="AB28" s="4"/>
      <c r="AC28" s="70"/>
    </row>
    <row r="29" spans="2:29" ht="13.8" customHeight="1" x14ac:dyDescent="0.2">
      <c r="B29" s="530"/>
      <c r="C29" s="535"/>
      <c r="D29" s="387">
        <v>61</v>
      </c>
      <c r="E29" s="389">
        <v>42</v>
      </c>
      <c r="F29" s="391" t="s">
        <v>129</v>
      </c>
      <c r="G29" s="393" t="s">
        <v>19</v>
      </c>
      <c r="H29" s="395">
        <v>2010</v>
      </c>
      <c r="I29" s="395">
        <v>10</v>
      </c>
      <c r="J29" s="496">
        <v>7200.7</v>
      </c>
      <c r="K29" s="463" t="s">
        <v>25</v>
      </c>
      <c r="L29" s="498">
        <v>1034</v>
      </c>
      <c r="M29" s="385">
        <v>0.92</v>
      </c>
      <c r="N29" s="500">
        <v>339</v>
      </c>
      <c r="O29" s="504">
        <f>M29*J29</f>
        <v>6624.6440000000002</v>
      </c>
      <c r="P29" s="389" t="s">
        <v>25</v>
      </c>
      <c r="Q29" s="457">
        <v>5036</v>
      </c>
      <c r="R29" s="457">
        <v>4778</v>
      </c>
      <c r="S29" s="161">
        <v>335</v>
      </c>
      <c r="T29" s="165" t="s">
        <v>128</v>
      </c>
      <c r="U29" s="1"/>
      <c r="V29" s="70"/>
      <c r="W29" s="70"/>
      <c r="X29" s="70"/>
      <c r="Y29" s="4"/>
      <c r="Z29" s="70"/>
      <c r="AA29" s="70"/>
      <c r="AB29" s="4"/>
      <c r="AC29" s="70"/>
    </row>
    <row r="30" spans="2:29" ht="13.2" customHeight="1" x14ac:dyDescent="0.2">
      <c r="B30" s="530"/>
      <c r="C30" s="535"/>
      <c r="D30" s="388"/>
      <c r="E30" s="390"/>
      <c r="F30" s="392"/>
      <c r="G30" s="394"/>
      <c r="H30" s="396"/>
      <c r="I30" s="396"/>
      <c r="J30" s="497"/>
      <c r="K30" s="396"/>
      <c r="L30" s="499"/>
      <c r="M30" s="386"/>
      <c r="N30" s="501"/>
      <c r="O30" s="505"/>
      <c r="P30" s="502"/>
      <c r="Q30" s="502"/>
      <c r="R30" s="502"/>
      <c r="S30" s="161">
        <v>785</v>
      </c>
      <c r="T30" s="165" t="s">
        <v>25</v>
      </c>
      <c r="U30" s="1"/>
      <c r="V30" s="70"/>
      <c r="W30" s="70"/>
      <c r="X30" s="70"/>
      <c r="Y30" s="4"/>
      <c r="Z30" s="70"/>
      <c r="AA30" s="70"/>
      <c r="AB30" s="4"/>
      <c r="AC30" s="70"/>
    </row>
    <row r="31" spans="2:29" ht="21" customHeight="1" x14ac:dyDescent="0.2">
      <c r="B31" s="530"/>
      <c r="C31" s="535"/>
      <c r="D31" s="74">
        <v>62</v>
      </c>
      <c r="E31" s="189">
        <v>53</v>
      </c>
      <c r="F31" s="190" t="s">
        <v>131</v>
      </c>
      <c r="G31" s="58" t="s">
        <v>19</v>
      </c>
      <c r="H31" s="189">
        <v>2008</v>
      </c>
      <c r="I31" s="189">
        <v>10</v>
      </c>
      <c r="J31" s="199">
        <v>5408.4</v>
      </c>
      <c r="K31" s="192" t="s">
        <v>25</v>
      </c>
      <c r="L31" s="230">
        <v>788</v>
      </c>
      <c r="M31" s="188">
        <v>0.92</v>
      </c>
      <c r="N31" s="197">
        <v>198</v>
      </c>
      <c r="O31" s="56">
        <f t="shared" ref="O31:O36" si="6">M31*J31</f>
        <v>4975.7280000000001</v>
      </c>
      <c r="P31" s="54" t="s">
        <v>25</v>
      </c>
      <c r="Q31" s="68">
        <v>3871</v>
      </c>
      <c r="R31" s="68">
        <v>3575</v>
      </c>
      <c r="S31" s="161">
        <v>245</v>
      </c>
      <c r="T31" s="165" t="s">
        <v>130</v>
      </c>
      <c r="U31" s="1"/>
      <c r="V31" s="70"/>
      <c r="W31" s="70"/>
      <c r="X31" s="70"/>
      <c r="Y31" s="4"/>
      <c r="Z31" s="70"/>
      <c r="AA31" s="70"/>
      <c r="AB31" s="4"/>
      <c r="AC31" s="70"/>
    </row>
    <row r="32" spans="2:29" ht="19.5" customHeight="1" x14ac:dyDescent="0.2">
      <c r="B32" s="530"/>
      <c r="C32" s="535"/>
      <c r="D32" s="67">
        <v>63</v>
      </c>
      <c r="E32" s="193">
        <v>59</v>
      </c>
      <c r="F32" s="190" t="s">
        <v>135</v>
      </c>
      <c r="G32" s="58" t="s">
        <v>19</v>
      </c>
      <c r="H32" s="189">
        <v>2009</v>
      </c>
      <c r="I32" s="189">
        <v>10</v>
      </c>
      <c r="J32" s="199">
        <v>5395.6</v>
      </c>
      <c r="K32" s="192" t="s">
        <v>25</v>
      </c>
      <c r="L32" s="230">
        <v>793</v>
      </c>
      <c r="M32" s="188">
        <v>0.92</v>
      </c>
      <c r="N32" s="197">
        <v>209</v>
      </c>
      <c r="O32" s="56">
        <f t="shared" si="6"/>
        <v>4963.9520000000002</v>
      </c>
      <c r="P32" s="54" t="s">
        <v>25</v>
      </c>
      <c r="Q32" s="68">
        <v>6490</v>
      </c>
      <c r="R32" s="68">
        <v>5687</v>
      </c>
      <c r="S32" s="161">
        <v>579</v>
      </c>
      <c r="T32" s="164" t="s">
        <v>134</v>
      </c>
      <c r="U32" s="1"/>
      <c r="V32" s="70"/>
      <c r="W32" s="70"/>
      <c r="X32" s="70"/>
      <c r="Y32" s="4"/>
      <c r="Z32" s="70"/>
      <c r="AA32" s="70"/>
      <c r="AB32" s="4"/>
      <c r="AC32" s="70"/>
    </row>
    <row r="33" spans="2:29" ht="19.5" customHeight="1" x14ac:dyDescent="0.2">
      <c r="B33" s="530"/>
      <c r="C33" s="535"/>
      <c r="D33" s="67">
        <v>64</v>
      </c>
      <c r="E33" s="193">
        <v>52</v>
      </c>
      <c r="F33" s="190" t="s">
        <v>140</v>
      </c>
      <c r="G33" s="58" t="s">
        <v>19</v>
      </c>
      <c r="H33" s="189">
        <v>2009</v>
      </c>
      <c r="I33" s="189">
        <v>10</v>
      </c>
      <c r="J33" s="199">
        <v>3540.6</v>
      </c>
      <c r="K33" s="192" t="s">
        <v>25</v>
      </c>
      <c r="L33" s="230">
        <v>507</v>
      </c>
      <c r="M33" s="188">
        <v>0.92</v>
      </c>
      <c r="N33" s="197">
        <v>148</v>
      </c>
      <c r="O33" s="55">
        <f t="shared" si="6"/>
        <v>3257.3519999999999</v>
      </c>
      <c r="P33" s="68">
        <v>1066</v>
      </c>
      <c r="Q33" s="68">
        <v>3801</v>
      </c>
      <c r="R33" s="68">
        <v>3921</v>
      </c>
      <c r="S33" s="161">
        <v>67</v>
      </c>
      <c r="T33" s="165" t="s">
        <v>139</v>
      </c>
      <c r="U33" s="1"/>
      <c r="V33" s="70"/>
      <c r="W33" s="70"/>
      <c r="X33" s="70"/>
      <c r="Y33" s="4"/>
      <c r="Z33" s="70"/>
      <c r="AA33" s="70"/>
      <c r="AB33" s="4"/>
      <c r="AC33" s="70"/>
    </row>
    <row r="34" spans="2:29" ht="19.5" customHeight="1" x14ac:dyDescent="0.2">
      <c r="B34" s="530"/>
      <c r="C34" s="535"/>
      <c r="D34" s="67">
        <v>65</v>
      </c>
      <c r="E34" s="193">
        <v>43</v>
      </c>
      <c r="F34" s="190" t="s">
        <v>141</v>
      </c>
      <c r="G34" s="58" t="s">
        <v>19</v>
      </c>
      <c r="H34" s="189">
        <v>2010</v>
      </c>
      <c r="I34" s="189">
        <v>10</v>
      </c>
      <c r="J34" s="199">
        <v>5392.1</v>
      </c>
      <c r="K34" s="192" t="s">
        <v>25</v>
      </c>
      <c r="L34" s="230">
        <v>761</v>
      </c>
      <c r="M34" s="188">
        <v>0.92</v>
      </c>
      <c r="N34" s="197">
        <v>245</v>
      </c>
      <c r="O34" s="55">
        <f t="shared" si="6"/>
        <v>4960.7320000000009</v>
      </c>
      <c r="P34" s="54" t="s">
        <v>25</v>
      </c>
      <c r="Q34" s="68">
        <v>6126</v>
      </c>
      <c r="R34" s="68">
        <v>5888</v>
      </c>
      <c r="S34" s="161">
        <v>364</v>
      </c>
      <c r="T34" s="165" t="s">
        <v>142</v>
      </c>
      <c r="U34" s="1"/>
      <c r="V34" s="70"/>
      <c r="W34" s="70"/>
      <c r="X34" s="70"/>
      <c r="Y34" s="4"/>
      <c r="Z34" s="70"/>
      <c r="AA34" s="70"/>
      <c r="AB34" s="4"/>
      <c r="AC34" s="70"/>
    </row>
    <row r="35" spans="2:29" ht="19.5" customHeight="1" x14ac:dyDescent="0.2">
      <c r="B35" s="530"/>
      <c r="C35" s="535"/>
      <c r="D35" s="67">
        <v>66</v>
      </c>
      <c r="E35" s="193">
        <v>51</v>
      </c>
      <c r="F35" s="190" t="s">
        <v>143</v>
      </c>
      <c r="G35" s="58" t="s">
        <v>19</v>
      </c>
      <c r="H35" s="189">
        <v>2009</v>
      </c>
      <c r="I35" s="189">
        <v>10</v>
      </c>
      <c r="J35" s="62">
        <v>5410.5</v>
      </c>
      <c r="K35" s="192" t="s">
        <v>25</v>
      </c>
      <c r="L35" s="230">
        <v>778</v>
      </c>
      <c r="M35" s="188">
        <v>0.92</v>
      </c>
      <c r="N35" s="197">
        <v>245</v>
      </c>
      <c r="O35" s="56">
        <f t="shared" si="6"/>
        <v>4977.66</v>
      </c>
      <c r="P35" s="54" t="s">
        <v>25</v>
      </c>
      <c r="Q35" s="68">
        <v>3911</v>
      </c>
      <c r="R35" s="68">
        <v>3986</v>
      </c>
      <c r="S35" s="161">
        <v>339</v>
      </c>
      <c r="T35" s="165" t="s">
        <v>144</v>
      </c>
      <c r="U35" s="1"/>
      <c r="V35" s="70"/>
      <c r="W35" s="70"/>
      <c r="X35" s="70"/>
      <c r="Y35" s="4"/>
      <c r="Z35" s="70"/>
      <c r="AA35" s="70"/>
      <c r="AB35" s="4"/>
      <c r="AC35" s="70"/>
    </row>
    <row r="36" spans="2:29" ht="13.8" customHeight="1" x14ac:dyDescent="0.2">
      <c r="B36" s="530"/>
      <c r="C36" s="535"/>
      <c r="D36" s="461">
        <v>67</v>
      </c>
      <c r="E36" s="462">
        <v>60</v>
      </c>
      <c r="F36" s="391" t="s">
        <v>146</v>
      </c>
      <c r="G36" s="393" t="s">
        <v>147</v>
      </c>
      <c r="H36" s="395">
        <v>2009</v>
      </c>
      <c r="I36" s="395">
        <v>10</v>
      </c>
      <c r="J36" s="506">
        <v>5383.3</v>
      </c>
      <c r="K36" s="463" t="s">
        <v>25</v>
      </c>
      <c r="L36" s="498">
        <v>823</v>
      </c>
      <c r="M36" s="385">
        <v>0.92</v>
      </c>
      <c r="N36" s="500">
        <v>199</v>
      </c>
      <c r="O36" s="504">
        <f t="shared" si="6"/>
        <v>4952.6360000000004</v>
      </c>
      <c r="P36" s="504" t="s">
        <v>25</v>
      </c>
      <c r="Q36" s="457">
        <v>7883</v>
      </c>
      <c r="R36" s="457">
        <v>6458</v>
      </c>
      <c r="S36" s="161">
        <v>166</v>
      </c>
      <c r="T36" s="510" t="s">
        <v>145</v>
      </c>
      <c r="U36" s="1"/>
      <c r="V36" s="70"/>
      <c r="W36" s="70"/>
      <c r="X36" s="70"/>
      <c r="Y36" s="4"/>
      <c r="Z36" s="70"/>
      <c r="AA36" s="70"/>
      <c r="AB36" s="4"/>
      <c r="AC36" s="70"/>
    </row>
    <row r="37" spans="2:29" ht="10.8" customHeight="1" x14ac:dyDescent="0.2">
      <c r="B37" s="530"/>
      <c r="C37" s="535"/>
      <c r="D37" s="388"/>
      <c r="E37" s="390"/>
      <c r="F37" s="392"/>
      <c r="G37" s="394"/>
      <c r="H37" s="396"/>
      <c r="I37" s="396"/>
      <c r="J37" s="507"/>
      <c r="K37" s="396"/>
      <c r="L37" s="499"/>
      <c r="M37" s="386"/>
      <c r="N37" s="503"/>
      <c r="O37" s="505"/>
      <c r="P37" s="502"/>
      <c r="Q37" s="502"/>
      <c r="R37" s="502"/>
      <c r="S37" s="161">
        <v>324</v>
      </c>
      <c r="T37" s="511"/>
      <c r="U37" s="1"/>
      <c r="V37" s="70"/>
      <c r="W37" s="70"/>
      <c r="X37" s="70"/>
      <c r="Y37" s="4"/>
      <c r="Z37" s="70"/>
      <c r="AA37" s="70"/>
      <c r="AB37" s="4"/>
      <c r="AC37" s="70"/>
    </row>
    <row r="38" spans="2:29" ht="19.5" customHeight="1" x14ac:dyDescent="0.2">
      <c r="B38" s="530"/>
      <c r="C38" s="535"/>
      <c r="D38" s="74">
        <v>68</v>
      </c>
      <c r="E38" s="193">
        <v>50</v>
      </c>
      <c r="F38" s="190" t="s">
        <v>149</v>
      </c>
      <c r="G38" s="58" t="s">
        <v>19</v>
      </c>
      <c r="H38" s="189">
        <v>2009</v>
      </c>
      <c r="I38" s="189">
        <v>10</v>
      </c>
      <c r="J38" s="199">
        <v>3548.7</v>
      </c>
      <c r="K38" s="192" t="s">
        <v>25</v>
      </c>
      <c r="L38" s="230">
        <v>518</v>
      </c>
      <c r="M38" s="188">
        <v>0.92</v>
      </c>
      <c r="N38" s="197">
        <v>148</v>
      </c>
      <c r="O38" s="56">
        <f t="shared" ref="O38:O46" si="7">M38*J38</f>
        <v>3264.8040000000001</v>
      </c>
      <c r="P38" s="56" t="s">
        <v>25</v>
      </c>
      <c r="Q38" s="68">
        <v>5759</v>
      </c>
      <c r="R38" s="68">
        <v>5746</v>
      </c>
      <c r="S38" s="161">
        <v>254</v>
      </c>
      <c r="T38" s="164" t="s">
        <v>148</v>
      </c>
      <c r="U38" s="1"/>
      <c r="V38" s="70"/>
      <c r="W38" s="70"/>
      <c r="X38" s="70"/>
      <c r="Y38" s="4"/>
      <c r="Z38" s="70"/>
      <c r="AA38" s="70"/>
      <c r="AB38" s="4"/>
      <c r="AC38" s="70"/>
    </row>
    <row r="39" spans="2:29" ht="19.5" customHeight="1" x14ac:dyDescent="0.2">
      <c r="B39" s="530"/>
      <c r="C39" s="535"/>
      <c r="D39" s="67">
        <v>69</v>
      </c>
      <c r="E39" s="193">
        <v>45</v>
      </c>
      <c r="F39" s="190" t="s">
        <v>151</v>
      </c>
      <c r="G39" s="58" t="s">
        <v>19</v>
      </c>
      <c r="H39" s="189">
        <v>2010</v>
      </c>
      <c r="I39" s="189">
        <v>10</v>
      </c>
      <c r="J39" s="199">
        <v>5381.8</v>
      </c>
      <c r="K39" s="192" t="s">
        <v>25</v>
      </c>
      <c r="L39" s="230">
        <v>797</v>
      </c>
      <c r="M39" s="188">
        <v>0.92</v>
      </c>
      <c r="N39" s="197">
        <v>225</v>
      </c>
      <c r="O39" s="56">
        <f t="shared" si="7"/>
        <v>4951.2560000000003</v>
      </c>
      <c r="P39" s="54" t="s">
        <v>25</v>
      </c>
      <c r="Q39" s="68">
        <v>5094</v>
      </c>
      <c r="R39" s="68">
        <v>5045</v>
      </c>
      <c r="S39" s="161">
        <v>1186</v>
      </c>
      <c r="T39" s="164" t="s">
        <v>150</v>
      </c>
      <c r="U39" s="1"/>
      <c r="V39" s="70"/>
      <c r="W39" s="70"/>
      <c r="X39" s="70"/>
      <c r="Y39" s="4"/>
      <c r="Z39" s="70"/>
      <c r="AA39" s="70"/>
      <c r="AB39" s="4"/>
      <c r="AC39" s="70"/>
    </row>
    <row r="40" spans="2:29" ht="19.5" customHeight="1" x14ac:dyDescent="0.2">
      <c r="B40" s="530"/>
      <c r="C40" s="535"/>
      <c r="D40" s="67">
        <v>71</v>
      </c>
      <c r="E40" s="193">
        <v>46</v>
      </c>
      <c r="F40" s="190" t="s">
        <v>153</v>
      </c>
      <c r="G40" s="58" t="s">
        <v>19</v>
      </c>
      <c r="H40" s="189">
        <v>2010</v>
      </c>
      <c r="I40" s="189">
        <v>10</v>
      </c>
      <c r="J40" s="199">
        <v>7113.38</v>
      </c>
      <c r="K40" s="192" t="s">
        <v>25</v>
      </c>
      <c r="L40" s="230">
        <v>1020</v>
      </c>
      <c r="M40" s="188">
        <v>0.92</v>
      </c>
      <c r="N40" s="197">
        <v>224</v>
      </c>
      <c r="O40" s="56">
        <f t="shared" si="7"/>
        <v>6544.3096000000005</v>
      </c>
      <c r="P40" s="54" t="s">
        <v>25</v>
      </c>
      <c r="Q40" s="68">
        <v>10791</v>
      </c>
      <c r="R40" s="68">
        <v>10483</v>
      </c>
      <c r="S40" s="161" t="s">
        <v>25</v>
      </c>
      <c r="T40" s="165" t="s">
        <v>154</v>
      </c>
      <c r="U40" s="1"/>
      <c r="V40" s="70"/>
      <c r="W40" s="70"/>
      <c r="X40" s="70"/>
      <c r="Y40" s="4"/>
      <c r="Z40" s="70"/>
      <c r="AA40" s="70"/>
      <c r="AB40" s="4"/>
      <c r="AC40" s="70"/>
    </row>
    <row r="41" spans="2:29" ht="19.5" customHeight="1" x14ac:dyDescent="0.2">
      <c r="B41" s="530"/>
      <c r="C41" s="535"/>
      <c r="D41" s="67">
        <v>74</v>
      </c>
      <c r="E41" s="193">
        <v>12</v>
      </c>
      <c r="F41" s="190" t="s">
        <v>164</v>
      </c>
      <c r="G41" s="58" t="s">
        <v>19</v>
      </c>
      <c r="H41" s="189">
        <v>1993</v>
      </c>
      <c r="I41" s="189">
        <v>9</v>
      </c>
      <c r="J41" s="199">
        <v>7969.8</v>
      </c>
      <c r="K41" s="192" t="s">
        <v>25</v>
      </c>
      <c r="L41" s="230">
        <v>2112</v>
      </c>
      <c r="M41" s="188">
        <v>0.92</v>
      </c>
      <c r="N41" s="197">
        <v>355</v>
      </c>
      <c r="O41" s="56">
        <f t="shared" si="7"/>
        <v>7332.2160000000003</v>
      </c>
      <c r="P41" s="54">
        <v>4772</v>
      </c>
      <c r="Q41" s="68">
        <v>4815</v>
      </c>
      <c r="R41" s="68">
        <v>6096</v>
      </c>
      <c r="S41" s="161">
        <v>1049</v>
      </c>
      <c r="T41" s="165" t="s">
        <v>163</v>
      </c>
      <c r="U41" s="1"/>
      <c r="V41" s="70"/>
      <c r="W41" s="70"/>
      <c r="X41" s="70"/>
      <c r="Y41" s="4"/>
      <c r="Z41" s="70"/>
      <c r="AA41" s="70"/>
      <c r="AB41" s="4"/>
      <c r="AC41" s="70"/>
    </row>
    <row r="42" spans="2:29" ht="19.5" customHeight="1" x14ac:dyDescent="0.2">
      <c r="B42" s="530"/>
      <c r="C42" s="535"/>
      <c r="D42" s="67">
        <v>79</v>
      </c>
      <c r="E42" s="193">
        <v>15</v>
      </c>
      <c r="F42" s="190" t="s">
        <v>174</v>
      </c>
      <c r="G42" s="58" t="s">
        <v>175</v>
      </c>
      <c r="H42" s="200">
        <v>2014</v>
      </c>
      <c r="I42" s="189">
        <v>10</v>
      </c>
      <c r="J42" s="199">
        <v>5326.3</v>
      </c>
      <c r="K42" s="192" t="s">
        <v>25</v>
      </c>
      <c r="L42" s="230">
        <v>777</v>
      </c>
      <c r="M42" s="188">
        <v>0.92</v>
      </c>
      <c r="N42" s="197">
        <v>223</v>
      </c>
      <c r="O42" s="56">
        <f t="shared" si="7"/>
        <v>4900.1960000000008</v>
      </c>
      <c r="P42" s="54" t="s">
        <v>25</v>
      </c>
      <c r="Q42" s="68">
        <v>3367</v>
      </c>
      <c r="R42" s="68">
        <v>4276</v>
      </c>
      <c r="S42" s="161" t="s">
        <v>25</v>
      </c>
      <c r="T42" s="165" t="s">
        <v>173</v>
      </c>
      <c r="U42" s="1"/>
      <c r="V42" s="70"/>
      <c r="W42" s="70"/>
      <c r="X42" s="70"/>
      <c r="Y42" s="4"/>
      <c r="Z42" s="70"/>
      <c r="AA42" s="70"/>
      <c r="AB42" s="4"/>
      <c r="AC42" s="70"/>
    </row>
    <row r="43" spans="2:29" ht="26.25" customHeight="1" x14ac:dyDescent="0.2">
      <c r="B43" s="530"/>
      <c r="C43" s="535"/>
      <c r="D43" s="67">
        <v>80</v>
      </c>
      <c r="E43" s="193">
        <v>18</v>
      </c>
      <c r="F43" s="190" t="s">
        <v>177</v>
      </c>
      <c r="G43" s="58" t="s">
        <v>175</v>
      </c>
      <c r="H43" s="200">
        <v>2013</v>
      </c>
      <c r="I43" s="189">
        <v>10</v>
      </c>
      <c r="J43" s="199">
        <v>7041.2</v>
      </c>
      <c r="K43" s="192" t="s">
        <v>25</v>
      </c>
      <c r="L43" s="230">
        <v>1040</v>
      </c>
      <c r="M43" s="188">
        <v>0.92</v>
      </c>
      <c r="N43" s="197">
        <v>225</v>
      </c>
      <c r="O43" s="56">
        <f t="shared" si="7"/>
        <v>6477.9040000000005</v>
      </c>
      <c r="P43" s="54" t="s">
        <v>25</v>
      </c>
      <c r="Q43" s="54">
        <v>5052</v>
      </c>
      <c r="R43" s="68">
        <v>5866</v>
      </c>
      <c r="S43" s="161" t="s">
        <v>25</v>
      </c>
      <c r="T43" s="165" t="s">
        <v>176</v>
      </c>
      <c r="U43" s="1"/>
      <c r="V43" s="70"/>
      <c r="W43" s="70"/>
      <c r="X43" s="70"/>
      <c r="Y43" s="4"/>
      <c r="Z43" s="70"/>
      <c r="AA43" s="70"/>
      <c r="AB43" s="4"/>
      <c r="AC43" s="70"/>
    </row>
    <row r="44" spans="2:29" ht="19.5" customHeight="1" x14ac:dyDescent="0.2">
      <c r="B44" s="530"/>
      <c r="C44" s="535"/>
      <c r="D44" s="67">
        <v>82</v>
      </c>
      <c r="E44" s="193">
        <v>14</v>
      </c>
      <c r="F44" s="190" t="s">
        <v>182</v>
      </c>
      <c r="G44" s="58" t="s">
        <v>19</v>
      </c>
      <c r="H44" s="189">
        <v>1989</v>
      </c>
      <c r="I44" s="189">
        <v>9</v>
      </c>
      <c r="J44" s="199">
        <v>5943.1</v>
      </c>
      <c r="K44" s="192" t="s">
        <v>25</v>
      </c>
      <c r="L44" s="230">
        <v>881</v>
      </c>
      <c r="M44" s="188">
        <v>0.92</v>
      </c>
      <c r="N44" s="197">
        <v>289</v>
      </c>
      <c r="O44" s="56">
        <f t="shared" si="7"/>
        <v>5467.652000000001</v>
      </c>
      <c r="P44" s="54">
        <v>4610</v>
      </c>
      <c r="Q44" s="54">
        <v>1763</v>
      </c>
      <c r="R44" s="68">
        <v>5102</v>
      </c>
      <c r="S44" s="161">
        <v>392</v>
      </c>
      <c r="T44" s="165" t="s">
        <v>181</v>
      </c>
      <c r="U44" s="1"/>
      <c r="V44" s="70"/>
      <c r="W44" s="70"/>
      <c r="X44" s="70"/>
      <c r="Y44" s="4"/>
      <c r="Z44" s="70"/>
      <c r="AA44" s="70"/>
      <c r="AB44" s="4"/>
      <c r="AC44" s="70"/>
    </row>
    <row r="45" spans="2:29" ht="19.5" customHeight="1" x14ac:dyDescent="0.2">
      <c r="B45" s="530"/>
      <c r="C45" s="535"/>
      <c r="D45" s="67">
        <v>83</v>
      </c>
      <c r="E45" s="193">
        <v>13</v>
      </c>
      <c r="F45" s="190" t="s">
        <v>184</v>
      </c>
      <c r="G45" s="58" t="s">
        <v>19</v>
      </c>
      <c r="H45" s="189">
        <v>1988</v>
      </c>
      <c r="I45" s="189">
        <v>9</v>
      </c>
      <c r="J45" s="199">
        <v>5020.8</v>
      </c>
      <c r="K45" s="192" t="s">
        <v>25</v>
      </c>
      <c r="L45" s="230">
        <v>1881</v>
      </c>
      <c r="M45" s="188">
        <v>0.92</v>
      </c>
      <c r="N45" s="197">
        <v>186</v>
      </c>
      <c r="O45" s="56">
        <f t="shared" si="7"/>
        <v>4619.1360000000004</v>
      </c>
      <c r="P45" s="54">
        <v>7905</v>
      </c>
      <c r="Q45" s="68">
        <v>3294</v>
      </c>
      <c r="R45" s="68">
        <v>9589</v>
      </c>
      <c r="S45" s="161">
        <v>578</v>
      </c>
      <c r="T45" s="165" t="s">
        <v>183</v>
      </c>
      <c r="U45" s="1"/>
      <c r="V45" s="70"/>
      <c r="W45" s="70"/>
      <c r="X45" s="70"/>
      <c r="Y45" s="4"/>
      <c r="Z45" s="70"/>
      <c r="AA45" s="70"/>
      <c r="AB45" s="4"/>
      <c r="AC45" s="70"/>
    </row>
    <row r="46" spans="2:29" ht="19.5" customHeight="1" x14ac:dyDescent="0.2">
      <c r="B46" s="530"/>
      <c r="C46" s="535"/>
      <c r="D46" s="67">
        <v>84</v>
      </c>
      <c r="E46" s="193">
        <v>47</v>
      </c>
      <c r="F46" s="190" t="s">
        <v>185</v>
      </c>
      <c r="G46" s="58" t="s">
        <v>19</v>
      </c>
      <c r="H46" s="189">
        <v>1990</v>
      </c>
      <c r="I46" s="189">
        <v>9</v>
      </c>
      <c r="J46" s="199">
        <v>9737.4500000000007</v>
      </c>
      <c r="K46" s="192">
        <v>12.3</v>
      </c>
      <c r="L46" s="230">
        <v>1787</v>
      </c>
      <c r="M46" s="188">
        <v>0.92</v>
      </c>
      <c r="N46" s="197">
        <v>452</v>
      </c>
      <c r="O46" s="178">
        <f t="shared" si="7"/>
        <v>8958.4540000000015</v>
      </c>
      <c r="P46" s="54">
        <v>9801</v>
      </c>
      <c r="Q46" s="68" t="s">
        <v>25</v>
      </c>
      <c r="R46" s="68">
        <v>8452</v>
      </c>
      <c r="S46" s="161" t="s">
        <v>25</v>
      </c>
      <c r="T46" s="165" t="s">
        <v>25</v>
      </c>
      <c r="U46" s="1"/>
      <c r="V46" s="70"/>
      <c r="W46" s="70"/>
      <c r="X46" s="70"/>
      <c r="Y46" s="4"/>
      <c r="Z46" s="70"/>
      <c r="AA46" s="70"/>
      <c r="AB46" s="4"/>
      <c r="AC46" s="70"/>
    </row>
    <row r="47" spans="2:29" ht="19.5" customHeight="1" x14ac:dyDescent="0.2">
      <c r="B47" s="530"/>
      <c r="C47" s="535"/>
      <c r="D47" s="520">
        <v>85</v>
      </c>
      <c r="E47" s="538">
        <v>11</v>
      </c>
      <c r="F47" s="539" t="s">
        <v>187</v>
      </c>
      <c r="G47" s="520" t="s">
        <v>19</v>
      </c>
      <c r="H47" s="395">
        <v>1994</v>
      </c>
      <c r="I47" s="395">
        <v>9</v>
      </c>
      <c r="J47" s="496">
        <v>7989.45</v>
      </c>
      <c r="K47" s="463" t="s">
        <v>25</v>
      </c>
      <c r="L47" s="522">
        <v>1520</v>
      </c>
      <c r="M47" s="514">
        <v>0.92</v>
      </c>
      <c r="N47" s="517">
        <v>243</v>
      </c>
      <c r="O47" s="521">
        <f t="shared" ref="O47:O60" si="8">M47*J47</f>
        <v>7350.2939999999999</v>
      </c>
      <c r="P47" s="395">
        <v>6156</v>
      </c>
      <c r="Q47" s="463">
        <v>2615</v>
      </c>
      <c r="R47" s="463">
        <v>6863</v>
      </c>
      <c r="S47" s="161">
        <v>262</v>
      </c>
      <c r="T47" s="165" t="s">
        <v>186</v>
      </c>
      <c r="U47" s="1"/>
      <c r="V47" s="70"/>
      <c r="W47" s="70"/>
      <c r="X47" s="70"/>
      <c r="Y47" s="4"/>
      <c r="Z47" s="70"/>
      <c r="AA47" s="70"/>
      <c r="AB47" s="4"/>
      <c r="AC47" s="70"/>
    </row>
    <row r="48" spans="2:29" ht="19.5" customHeight="1" x14ac:dyDescent="0.2">
      <c r="B48" s="530"/>
      <c r="C48" s="535"/>
      <c r="D48" s="536"/>
      <c r="E48" s="512"/>
      <c r="F48" s="540"/>
      <c r="G48" s="515"/>
      <c r="H48" s="512"/>
      <c r="I48" s="512"/>
      <c r="J48" s="513"/>
      <c r="K48" s="512"/>
      <c r="L48" s="523"/>
      <c r="M48" s="515"/>
      <c r="N48" s="518"/>
      <c r="O48" s="508"/>
      <c r="P48" s="508"/>
      <c r="Q48" s="508"/>
      <c r="R48" s="508"/>
      <c r="S48" s="172">
        <v>987</v>
      </c>
      <c r="T48" s="173"/>
      <c r="U48" s="1"/>
      <c r="V48" s="70"/>
      <c r="W48" s="70"/>
      <c r="X48" s="70"/>
      <c r="Y48" s="4"/>
      <c r="Z48" s="70"/>
      <c r="AA48" s="70"/>
      <c r="AB48" s="4"/>
      <c r="AC48" s="70"/>
    </row>
    <row r="49" spans="2:29" ht="19.5" customHeight="1" x14ac:dyDescent="0.2">
      <c r="B49" s="530"/>
      <c r="C49" s="535"/>
      <c r="D49" s="537"/>
      <c r="E49" s="396"/>
      <c r="F49" s="541"/>
      <c r="G49" s="516"/>
      <c r="H49" s="396"/>
      <c r="I49" s="396"/>
      <c r="J49" s="497"/>
      <c r="K49" s="396"/>
      <c r="L49" s="524"/>
      <c r="M49" s="516"/>
      <c r="N49" s="519"/>
      <c r="O49" s="509"/>
      <c r="P49" s="509"/>
      <c r="Q49" s="509"/>
      <c r="R49" s="509"/>
      <c r="S49" s="172">
        <v>184</v>
      </c>
      <c r="T49" s="173"/>
      <c r="U49" s="1"/>
      <c r="V49" s="70"/>
      <c r="W49" s="70"/>
      <c r="X49" s="70"/>
      <c r="Y49" s="4"/>
      <c r="Z49" s="70"/>
      <c r="AA49" s="70"/>
      <c r="AB49" s="4"/>
      <c r="AC49" s="70"/>
    </row>
    <row r="50" spans="2:29" ht="19.5" customHeight="1" x14ac:dyDescent="0.2">
      <c r="B50" s="530"/>
      <c r="C50" s="535"/>
      <c r="D50" s="67">
        <v>89</v>
      </c>
      <c r="E50" s="193">
        <v>8</v>
      </c>
      <c r="F50" s="190" t="s">
        <v>193</v>
      </c>
      <c r="G50" s="58" t="s">
        <v>19</v>
      </c>
      <c r="H50" s="200">
        <v>2012</v>
      </c>
      <c r="I50" s="189">
        <v>10</v>
      </c>
      <c r="J50" s="199">
        <v>7139</v>
      </c>
      <c r="K50" s="192" t="s">
        <v>25</v>
      </c>
      <c r="L50" s="230">
        <v>1021</v>
      </c>
      <c r="M50" s="188">
        <v>0.92</v>
      </c>
      <c r="N50" s="197">
        <v>202</v>
      </c>
      <c r="O50" s="56">
        <f t="shared" si="8"/>
        <v>6567.88</v>
      </c>
      <c r="P50" s="54" t="s">
        <v>25</v>
      </c>
      <c r="Q50" s="68" t="s">
        <v>25</v>
      </c>
      <c r="R50" s="256">
        <v>7802</v>
      </c>
      <c r="S50" s="161" t="s">
        <v>25</v>
      </c>
      <c r="T50" s="165" t="s">
        <v>25</v>
      </c>
      <c r="U50" s="1"/>
      <c r="V50" s="70"/>
      <c r="W50" s="70"/>
      <c r="X50" s="70"/>
      <c r="Y50" s="4"/>
      <c r="Z50" s="70"/>
      <c r="AA50" s="70"/>
      <c r="AB50" s="4"/>
      <c r="AC50" s="70"/>
    </row>
    <row r="51" spans="2:29" ht="23.25" customHeight="1" x14ac:dyDescent="0.2">
      <c r="B51" s="530"/>
      <c r="C51" s="535"/>
      <c r="D51" s="67">
        <v>90</v>
      </c>
      <c r="E51" s="193">
        <v>73</v>
      </c>
      <c r="F51" s="190" t="s">
        <v>283</v>
      </c>
      <c r="G51" s="58" t="s">
        <v>147</v>
      </c>
      <c r="H51" s="200">
        <v>2011</v>
      </c>
      <c r="I51" s="189">
        <v>10</v>
      </c>
      <c r="J51" s="199">
        <v>7122.2</v>
      </c>
      <c r="K51" s="192" t="s">
        <v>25</v>
      </c>
      <c r="L51" s="230">
        <v>1009</v>
      </c>
      <c r="M51" s="188">
        <v>0.92</v>
      </c>
      <c r="N51" s="197">
        <v>221</v>
      </c>
      <c r="O51" s="56">
        <f t="shared" si="8"/>
        <v>6552.424</v>
      </c>
      <c r="P51" s="54" t="s">
        <v>25</v>
      </c>
      <c r="Q51" s="68">
        <v>6391</v>
      </c>
      <c r="R51" s="256">
        <v>6391</v>
      </c>
      <c r="S51" s="161" t="s">
        <v>25</v>
      </c>
      <c r="T51" s="165" t="s">
        <v>194</v>
      </c>
      <c r="U51" s="1"/>
      <c r="V51" s="70"/>
      <c r="W51" s="70"/>
      <c r="X51" s="70"/>
      <c r="Y51" s="4"/>
      <c r="Z51" s="70"/>
      <c r="AA51" s="70"/>
      <c r="AB51" s="4"/>
      <c r="AC51" s="70"/>
    </row>
    <row r="52" spans="2:29" ht="19.5" customHeight="1" x14ac:dyDescent="0.2">
      <c r="B52" s="530"/>
      <c r="C52" s="535"/>
      <c r="D52" s="67">
        <v>92</v>
      </c>
      <c r="E52" s="193">
        <v>9</v>
      </c>
      <c r="F52" s="190" t="s">
        <v>199</v>
      </c>
      <c r="G52" s="58" t="s">
        <v>19</v>
      </c>
      <c r="H52" s="200">
        <v>2015</v>
      </c>
      <c r="I52" s="189">
        <v>16</v>
      </c>
      <c r="J52" s="199">
        <v>6874.3</v>
      </c>
      <c r="K52" s="192" t="s">
        <v>25</v>
      </c>
      <c r="L52" s="230">
        <v>530</v>
      </c>
      <c r="M52" s="188">
        <v>0.92</v>
      </c>
      <c r="N52" s="197">
        <v>331</v>
      </c>
      <c r="O52" s="56">
        <f t="shared" si="8"/>
        <v>6324.3560000000007</v>
      </c>
      <c r="P52" s="54" t="s">
        <v>25</v>
      </c>
      <c r="Q52" s="68">
        <v>2832</v>
      </c>
      <c r="R52" s="68">
        <v>12544</v>
      </c>
      <c r="S52" s="161">
        <v>879</v>
      </c>
      <c r="T52" s="165" t="s">
        <v>198</v>
      </c>
      <c r="U52" s="1"/>
      <c r="V52" s="70"/>
      <c r="W52" s="70"/>
      <c r="X52" s="70"/>
      <c r="Y52" s="4"/>
      <c r="Z52" s="70"/>
      <c r="AA52" s="70"/>
      <c r="AB52" s="4"/>
      <c r="AC52" s="70"/>
    </row>
    <row r="53" spans="2:29" ht="23.25" customHeight="1" x14ac:dyDescent="0.2">
      <c r="B53" s="530"/>
      <c r="C53" s="535"/>
      <c r="D53" s="258">
        <v>93</v>
      </c>
      <c r="E53" s="259" t="s">
        <v>25</v>
      </c>
      <c r="F53" s="202" t="s">
        <v>300</v>
      </c>
      <c r="G53" s="248" t="s">
        <v>19</v>
      </c>
      <c r="H53" s="248">
        <v>2015</v>
      </c>
      <c r="I53" s="252" t="s">
        <v>25</v>
      </c>
      <c r="J53" s="199">
        <v>3928.9</v>
      </c>
      <c r="K53" s="256" t="s">
        <v>25</v>
      </c>
      <c r="L53" s="230" t="s">
        <v>25</v>
      </c>
      <c r="M53" s="250">
        <v>0.92</v>
      </c>
      <c r="N53" s="273">
        <f>J53/23.9</f>
        <v>164.38912133891213</v>
      </c>
      <c r="O53" s="274">
        <f t="shared" si="8"/>
        <v>3614.5880000000002</v>
      </c>
      <c r="P53" s="252" t="s">
        <v>25</v>
      </c>
      <c r="Q53" s="256">
        <v>4745</v>
      </c>
      <c r="R53" s="256">
        <v>4893</v>
      </c>
      <c r="S53" s="271" t="s">
        <v>25</v>
      </c>
      <c r="T53" s="275" t="s">
        <v>200</v>
      </c>
      <c r="U53" s="1"/>
      <c r="V53" s="70"/>
      <c r="W53" s="70"/>
      <c r="X53" s="70"/>
      <c r="Y53" s="4"/>
      <c r="Z53" s="70"/>
      <c r="AA53" s="70"/>
      <c r="AB53" s="4"/>
      <c r="AC53" s="70"/>
    </row>
    <row r="54" spans="2:29" ht="23.25" customHeight="1" x14ac:dyDescent="0.2">
      <c r="B54" s="530"/>
      <c r="C54" s="535"/>
      <c r="D54" s="258">
        <v>94</v>
      </c>
      <c r="E54" s="259" t="s">
        <v>25</v>
      </c>
      <c r="F54" s="202" t="s">
        <v>299</v>
      </c>
      <c r="G54" s="248" t="s">
        <v>19</v>
      </c>
      <c r="H54" s="248">
        <v>2015</v>
      </c>
      <c r="I54" s="252" t="s">
        <v>25</v>
      </c>
      <c r="J54" s="353">
        <v>5322.1</v>
      </c>
      <c r="K54" s="256" t="s">
        <v>25</v>
      </c>
      <c r="L54" s="230" t="s">
        <v>25</v>
      </c>
      <c r="M54" s="250">
        <v>0.92</v>
      </c>
      <c r="N54" s="273">
        <f>J54/23.9</f>
        <v>222.68200836820085</v>
      </c>
      <c r="O54" s="274">
        <f t="shared" si="8"/>
        <v>4896.3320000000003</v>
      </c>
      <c r="P54" s="252" t="s">
        <v>25</v>
      </c>
      <c r="Q54" s="256">
        <v>4541</v>
      </c>
      <c r="R54" s="256">
        <v>4541</v>
      </c>
      <c r="S54" s="271">
        <v>792</v>
      </c>
      <c r="T54" s="275" t="s">
        <v>201</v>
      </c>
      <c r="U54" s="1"/>
      <c r="V54" s="70"/>
      <c r="W54" s="70"/>
      <c r="X54" s="70"/>
      <c r="Y54" s="4"/>
      <c r="Z54" s="70"/>
      <c r="AA54" s="70"/>
      <c r="AB54" s="4"/>
      <c r="AC54" s="70"/>
    </row>
    <row r="55" spans="2:29" ht="20.25" customHeight="1" thickBot="1" x14ac:dyDescent="0.25">
      <c r="B55" s="532"/>
      <c r="C55" s="533"/>
      <c r="D55" s="251">
        <v>95</v>
      </c>
      <c r="E55" s="256">
        <v>10</v>
      </c>
      <c r="F55" s="59" t="s">
        <v>238</v>
      </c>
      <c r="G55" s="58" t="s">
        <v>19</v>
      </c>
      <c r="H55" s="252" t="s">
        <v>25</v>
      </c>
      <c r="I55" s="252">
        <v>10</v>
      </c>
      <c r="J55" s="199">
        <v>16156.56</v>
      </c>
      <c r="K55" s="256" t="s">
        <v>25</v>
      </c>
      <c r="L55" s="230">
        <v>2447</v>
      </c>
      <c r="M55" s="250">
        <v>0.92</v>
      </c>
      <c r="N55" s="273">
        <v>699</v>
      </c>
      <c r="O55" s="274">
        <f t="shared" si="8"/>
        <v>14864.0352</v>
      </c>
      <c r="P55" s="252" t="s">
        <v>25</v>
      </c>
      <c r="Q55" s="256">
        <v>12453</v>
      </c>
      <c r="R55" s="256">
        <v>16533</v>
      </c>
      <c r="S55" s="271">
        <v>1151</v>
      </c>
      <c r="T55" s="275" t="s">
        <v>202</v>
      </c>
      <c r="U55" s="1"/>
      <c r="V55" s="70"/>
      <c r="W55" s="70"/>
      <c r="X55" s="70"/>
      <c r="Y55" s="4"/>
      <c r="Z55" s="70"/>
      <c r="AA55" s="70"/>
      <c r="AB55" s="4"/>
      <c r="AC55" s="70"/>
    </row>
    <row r="56" spans="2:29" ht="30" customHeight="1" thickBot="1" x14ac:dyDescent="0.25">
      <c r="B56" s="464" t="s">
        <v>4</v>
      </c>
      <c r="C56" s="465"/>
      <c r="D56" s="465"/>
      <c r="E56" s="465"/>
      <c r="F56" s="466"/>
      <c r="G56" s="376" t="s">
        <v>33</v>
      </c>
      <c r="H56" s="427"/>
      <c r="I56" s="427"/>
      <c r="J56" s="427"/>
      <c r="K56" s="427"/>
      <c r="L56" s="428"/>
      <c r="M56" s="376" t="s">
        <v>18</v>
      </c>
      <c r="N56" s="427"/>
      <c r="O56" s="427"/>
      <c r="P56" s="427"/>
      <c r="Q56" s="427"/>
      <c r="R56" s="427"/>
      <c r="S56" s="427"/>
      <c r="T56" s="436"/>
      <c r="U56" s="70"/>
      <c r="V56" s="70"/>
      <c r="W56" s="70"/>
      <c r="X56" s="70"/>
      <c r="Y56" s="70"/>
      <c r="Z56" s="70"/>
    </row>
    <row r="57" spans="2:29" ht="18.75" customHeight="1" x14ac:dyDescent="0.2">
      <c r="B57" s="372" t="s">
        <v>0</v>
      </c>
      <c r="C57" s="443"/>
      <c r="D57" s="429" t="s">
        <v>1</v>
      </c>
      <c r="E57" s="429" t="s">
        <v>2</v>
      </c>
      <c r="F57" s="425" t="s">
        <v>3</v>
      </c>
      <c r="G57" s="443" t="s">
        <v>5</v>
      </c>
      <c r="H57" s="429" t="s">
        <v>6</v>
      </c>
      <c r="I57" s="429" t="s">
        <v>7</v>
      </c>
      <c r="J57" s="437" t="s">
        <v>8</v>
      </c>
      <c r="K57" s="429" t="s">
        <v>9</v>
      </c>
      <c r="L57" s="452" t="s">
        <v>10</v>
      </c>
      <c r="M57" s="450" t="s">
        <v>34</v>
      </c>
      <c r="N57" s="429" t="s">
        <v>11</v>
      </c>
      <c r="O57" s="432" t="s">
        <v>12</v>
      </c>
      <c r="P57" s="433"/>
      <c r="Q57" s="433"/>
      <c r="R57" s="433"/>
      <c r="S57" s="434"/>
      <c r="T57" s="448" t="s">
        <v>31</v>
      </c>
      <c r="U57" s="70"/>
      <c r="V57" s="70"/>
      <c r="W57" s="70"/>
      <c r="X57" s="70"/>
      <c r="Y57" s="70"/>
      <c r="Z57" s="70"/>
    </row>
    <row r="58" spans="2:29" ht="30" customHeight="1" x14ac:dyDescent="0.2">
      <c r="B58" s="444"/>
      <c r="C58" s="445"/>
      <c r="D58" s="430"/>
      <c r="E58" s="430"/>
      <c r="F58" s="426"/>
      <c r="G58" s="445"/>
      <c r="H58" s="430"/>
      <c r="I58" s="430"/>
      <c r="J58" s="438"/>
      <c r="K58" s="430"/>
      <c r="L58" s="453"/>
      <c r="M58" s="451"/>
      <c r="N58" s="430"/>
      <c r="O58" s="440" t="s">
        <v>13</v>
      </c>
      <c r="P58" s="441"/>
      <c r="Q58" s="441"/>
      <c r="R58" s="442"/>
      <c r="S58" s="45" t="s">
        <v>16</v>
      </c>
      <c r="T58" s="449"/>
      <c r="U58" s="70"/>
      <c r="V58" s="70"/>
      <c r="W58" s="70"/>
      <c r="X58" s="70"/>
      <c r="Y58" s="70"/>
      <c r="Z58" s="70"/>
    </row>
    <row r="59" spans="2:29" ht="44.25" customHeight="1" thickBot="1" x14ac:dyDescent="0.25">
      <c r="B59" s="446"/>
      <c r="C59" s="447"/>
      <c r="D59" s="431"/>
      <c r="E59" s="431"/>
      <c r="F59" s="525"/>
      <c r="G59" s="447"/>
      <c r="H59" s="431"/>
      <c r="I59" s="431"/>
      <c r="J59" s="439"/>
      <c r="K59" s="431"/>
      <c r="L59" s="454"/>
      <c r="M59" s="460"/>
      <c r="N59" s="431"/>
      <c r="O59" s="168" t="s">
        <v>14</v>
      </c>
      <c r="P59" s="168" t="s">
        <v>26</v>
      </c>
      <c r="Q59" s="168" t="s">
        <v>30</v>
      </c>
      <c r="R59" s="168" t="s">
        <v>15</v>
      </c>
      <c r="S59" s="169" t="s">
        <v>17</v>
      </c>
      <c r="T59" s="489"/>
      <c r="U59" s="72"/>
      <c r="V59" s="72"/>
      <c r="W59" s="70"/>
      <c r="X59" s="70"/>
      <c r="Y59" s="70"/>
      <c r="Z59" s="70"/>
    </row>
    <row r="60" spans="2:29" ht="24.75" customHeight="1" x14ac:dyDescent="0.2">
      <c r="B60" s="366" t="s">
        <v>246</v>
      </c>
      <c r="C60" s="406"/>
      <c r="D60" s="354">
        <v>98</v>
      </c>
      <c r="E60" s="355" t="s">
        <v>25</v>
      </c>
      <c r="F60" s="356" t="s">
        <v>298</v>
      </c>
      <c r="G60" s="288" t="s">
        <v>212</v>
      </c>
      <c r="H60" s="357">
        <v>2015</v>
      </c>
      <c r="I60" s="357">
        <v>10</v>
      </c>
      <c r="J60" s="358">
        <v>7091.1</v>
      </c>
      <c r="K60" s="159" t="s">
        <v>25</v>
      </c>
      <c r="L60" s="359" t="s">
        <v>25</v>
      </c>
      <c r="M60" s="157">
        <v>0.92</v>
      </c>
      <c r="N60" s="203">
        <f>J60/23.9</f>
        <v>296.69874476987451</v>
      </c>
      <c r="O60" s="158">
        <f t="shared" si="8"/>
        <v>6523.8120000000008</v>
      </c>
      <c r="P60" s="151" t="s">
        <v>25</v>
      </c>
      <c r="Q60" s="159">
        <v>7882</v>
      </c>
      <c r="R60" s="159">
        <v>7882</v>
      </c>
      <c r="S60" s="152" t="s">
        <v>25</v>
      </c>
      <c r="T60" s="360" t="s">
        <v>208</v>
      </c>
      <c r="U60" s="1"/>
      <c r="V60" s="70"/>
      <c r="W60" s="70"/>
      <c r="X60" s="70"/>
      <c r="Y60" s="4"/>
      <c r="Z60" s="70"/>
      <c r="AA60" s="70"/>
      <c r="AB60" s="4"/>
      <c r="AC60" s="70"/>
    </row>
    <row r="61" spans="2:29" ht="13.8" customHeight="1" x14ac:dyDescent="0.2">
      <c r="B61" s="407"/>
      <c r="C61" s="383"/>
      <c r="D61" s="261">
        <v>99</v>
      </c>
      <c r="E61" s="262" t="s">
        <v>25</v>
      </c>
      <c r="F61" s="260" t="s">
        <v>87</v>
      </c>
      <c r="G61" s="290"/>
      <c r="H61" s="263" t="s">
        <v>25</v>
      </c>
      <c r="I61" s="263" t="s">
        <v>25</v>
      </c>
      <c r="J61" s="264">
        <v>5000</v>
      </c>
      <c r="K61" s="257" t="s">
        <v>25</v>
      </c>
      <c r="L61" s="291" t="s">
        <v>25</v>
      </c>
      <c r="M61" s="167">
        <v>0.92</v>
      </c>
      <c r="N61" s="266" t="s">
        <v>25</v>
      </c>
      <c r="O61" s="267" t="s">
        <v>25</v>
      </c>
      <c r="P61" s="263" t="s">
        <v>25</v>
      </c>
      <c r="Q61" s="257">
        <v>5069</v>
      </c>
      <c r="R61" s="257">
        <v>5588</v>
      </c>
      <c r="S61" s="43" t="s">
        <v>25</v>
      </c>
      <c r="T61" s="52" t="s">
        <v>209</v>
      </c>
      <c r="U61" s="1"/>
      <c r="V61" s="70"/>
      <c r="W61" s="70"/>
      <c r="X61" s="70"/>
      <c r="Y61" s="4"/>
      <c r="Z61" s="70"/>
      <c r="AA61" s="70"/>
      <c r="AB61" s="4"/>
      <c r="AC61" s="70"/>
    </row>
    <row r="62" spans="2:29" ht="14.4" customHeight="1" x14ac:dyDescent="0.2">
      <c r="B62" s="407"/>
      <c r="C62" s="383"/>
      <c r="D62" s="258">
        <v>100</v>
      </c>
      <c r="E62" s="259">
        <v>66</v>
      </c>
      <c r="F62" s="253" t="s">
        <v>211</v>
      </c>
      <c r="G62" s="258" t="s">
        <v>212</v>
      </c>
      <c r="H62" s="200">
        <v>2011</v>
      </c>
      <c r="I62" s="252">
        <v>10</v>
      </c>
      <c r="J62" s="199">
        <v>3568.2</v>
      </c>
      <c r="K62" s="256" t="s">
        <v>25</v>
      </c>
      <c r="L62" s="292">
        <v>514</v>
      </c>
      <c r="M62" s="250">
        <v>0.92</v>
      </c>
      <c r="N62" s="273">
        <v>104</v>
      </c>
      <c r="O62" s="255">
        <f t="shared" ref="O62:O67" si="9">M62*J62</f>
        <v>3282.7440000000001</v>
      </c>
      <c r="P62" s="256" t="s">
        <v>25</v>
      </c>
      <c r="Q62" s="256">
        <v>2258</v>
      </c>
      <c r="R62" s="256">
        <v>3339</v>
      </c>
      <c r="S62" s="253">
        <v>742</v>
      </c>
      <c r="T62" s="302" t="s">
        <v>210</v>
      </c>
      <c r="U62" s="1"/>
      <c r="V62" s="70"/>
      <c r="W62" s="70"/>
      <c r="X62" s="70"/>
      <c r="Y62" s="4"/>
      <c r="Z62" s="70"/>
      <c r="AA62" s="70"/>
      <c r="AB62" s="4"/>
      <c r="AC62" s="70"/>
    </row>
    <row r="63" spans="2:29" ht="16.2" customHeight="1" x14ac:dyDescent="0.2">
      <c r="B63" s="407"/>
      <c r="C63" s="383"/>
      <c r="D63" s="258">
        <v>101</v>
      </c>
      <c r="E63" s="259">
        <v>65</v>
      </c>
      <c r="F63" s="253" t="s">
        <v>276</v>
      </c>
      <c r="G63" s="258" t="s">
        <v>147</v>
      </c>
      <c r="H63" s="200">
        <v>2011</v>
      </c>
      <c r="I63" s="252">
        <v>10</v>
      </c>
      <c r="J63" s="199">
        <v>5334.6</v>
      </c>
      <c r="K63" s="256" t="s">
        <v>25</v>
      </c>
      <c r="L63" s="292">
        <v>763</v>
      </c>
      <c r="M63" s="250">
        <v>0.92</v>
      </c>
      <c r="N63" s="273">
        <f>J63/23.9</f>
        <v>223.20502092050211</v>
      </c>
      <c r="O63" s="255">
        <f t="shared" si="9"/>
        <v>4907.8320000000003</v>
      </c>
      <c r="P63" s="256" t="s">
        <v>25</v>
      </c>
      <c r="Q63" s="256">
        <v>3957</v>
      </c>
      <c r="R63" s="256">
        <v>6234</v>
      </c>
      <c r="S63" s="253">
        <v>238</v>
      </c>
      <c r="T63" s="302" t="s">
        <v>213</v>
      </c>
      <c r="U63" s="1"/>
      <c r="V63" s="70"/>
      <c r="W63" s="70"/>
      <c r="X63" s="70"/>
      <c r="Y63" s="4"/>
      <c r="Z63" s="70"/>
      <c r="AA63" s="70"/>
      <c r="AB63" s="4"/>
      <c r="AC63" s="70"/>
    </row>
    <row r="64" spans="2:29" ht="13.5" customHeight="1" x14ac:dyDescent="0.2">
      <c r="B64" s="407"/>
      <c r="C64" s="383"/>
      <c r="D64" s="258">
        <v>102</v>
      </c>
      <c r="E64" s="259">
        <v>64</v>
      </c>
      <c r="F64" s="202" t="s">
        <v>275</v>
      </c>
      <c r="G64" s="258" t="s">
        <v>147</v>
      </c>
      <c r="H64" s="200">
        <v>2013</v>
      </c>
      <c r="I64" s="252">
        <v>10</v>
      </c>
      <c r="J64" s="199">
        <v>7124.2</v>
      </c>
      <c r="K64" s="256" t="s">
        <v>25</v>
      </c>
      <c r="L64" s="292">
        <v>1024</v>
      </c>
      <c r="M64" s="250">
        <v>0.92</v>
      </c>
      <c r="N64" s="273">
        <v>186</v>
      </c>
      <c r="O64" s="255">
        <f t="shared" si="9"/>
        <v>6554.2640000000001</v>
      </c>
      <c r="P64" s="256" t="s">
        <v>25</v>
      </c>
      <c r="Q64" s="256">
        <v>13578</v>
      </c>
      <c r="R64" s="256">
        <v>11344</v>
      </c>
      <c r="S64" s="253">
        <v>263</v>
      </c>
      <c r="T64" s="302" t="s">
        <v>216</v>
      </c>
      <c r="U64" s="1"/>
      <c r="V64" s="70"/>
      <c r="W64" s="70"/>
      <c r="X64" s="70"/>
      <c r="Y64" s="4"/>
      <c r="Z64" s="70"/>
      <c r="AA64" s="70"/>
      <c r="AB64" s="4"/>
      <c r="AC64" s="70"/>
    </row>
    <row r="65" spans="2:29" ht="16.5" customHeight="1" x14ac:dyDescent="0.2">
      <c r="B65" s="407"/>
      <c r="C65" s="383"/>
      <c r="D65" s="258">
        <v>103</v>
      </c>
      <c r="E65" s="259">
        <v>62</v>
      </c>
      <c r="F65" s="202" t="s">
        <v>274</v>
      </c>
      <c r="G65" s="258" t="s">
        <v>147</v>
      </c>
      <c r="H65" s="200">
        <v>2013</v>
      </c>
      <c r="I65" s="252">
        <v>10</v>
      </c>
      <c r="J65" s="199">
        <v>3562.1</v>
      </c>
      <c r="K65" s="256" t="s">
        <v>25</v>
      </c>
      <c r="L65" s="292">
        <v>503</v>
      </c>
      <c r="M65" s="250">
        <v>0.92</v>
      </c>
      <c r="N65" s="273">
        <v>100</v>
      </c>
      <c r="O65" s="255">
        <f t="shared" si="9"/>
        <v>3277.1320000000001</v>
      </c>
      <c r="P65" s="252" t="s">
        <v>25</v>
      </c>
      <c r="Q65" s="256">
        <v>5420</v>
      </c>
      <c r="R65" s="256">
        <v>4155</v>
      </c>
      <c r="S65" s="253">
        <v>402</v>
      </c>
      <c r="T65" s="302" t="s">
        <v>217</v>
      </c>
      <c r="U65" s="1"/>
      <c r="V65" s="70"/>
      <c r="W65" s="70"/>
      <c r="X65" s="70"/>
      <c r="Y65" s="4"/>
      <c r="Z65" s="70"/>
      <c r="AA65" s="70"/>
      <c r="AB65" s="4"/>
      <c r="AC65" s="70"/>
    </row>
    <row r="66" spans="2:29" ht="14.4" customHeight="1" x14ac:dyDescent="0.2">
      <c r="B66" s="407"/>
      <c r="C66" s="383"/>
      <c r="D66" s="258">
        <v>104</v>
      </c>
      <c r="E66" s="259">
        <v>63</v>
      </c>
      <c r="F66" s="202" t="s">
        <v>273</v>
      </c>
      <c r="G66" s="258" t="s">
        <v>147</v>
      </c>
      <c r="H66" s="200">
        <v>2013</v>
      </c>
      <c r="I66" s="252">
        <v>10</v>
      </c>
      <c r="J66" s="199">
        <v>5434.6</v>
      </c>
      <c r="K66" s="256" t="s">
        <v>25</v>
      </c>
      <c r="L66" s="292">
        <v>783</v>
      </c>
      <c r="M66" s="250">
        <v>0.92</v>
      </c>
      <c r="N66" s="273">
        <v>152</v>
      </c>
      <c r="O66" s="255">
        <f t="shared" si="9"/>
        <v>4999.8320000000003</v>
      </c>
      <c r="P66" s="252" t="s">
        <v>25</v>
      </c>
      <c r="Q66" s="256">
        <v>5370</v>
      </c>
      <c r="R66" s="256">
        <v>5334</v>
      </c>
      <c r="S66" s="253">
        <v>418</v>
      </c>
      <c r="T66" s="302" t="s">
        <v>219</v>
      </c>
      <c r="U66" s="1"/>
      <c r="V66" s="70"/>
      <c r="W66" s="70"/>
      <c r="X66" s="70"/>
      <c r="Y66" s="4"/>
      <c r="Z66" s="70"/>
      <c r="AA66" s="70"/>
      <c r="AB66" s="4"/>
      <c r="AC66" s="70"/>
    </row>
    <row r="67" spans="2:29" ht="17.25" customHeight="1" x14ac:dyDescent="0.2">
      <c r="B67" s="407"/>
      <c r="C67" s="383"/>
      <c r="D67" s="258">
        <v>105</v>
      </c>
      <c r="E67" s="63">
        <v>61</v>
      </c>
      <c r="F67" s="202" t="s">
        <v>279</v>
      </c>
      <c r="G67" s="258" t="s">
        <v>147</v>
      </c>
      <c r="H67" s="200">
        <v>2013</v>
      </c>
      <c r="I67" s="252">
        <v>10</v>
      </c>
      <c r="J67" s="199">
        <v>3568.5</v>
      </c>
      <c r="K67" s="256" t="s">
        <v>25</v>
      </c>
      <c r="L67" s="292">
        <v>505</v>
      </c>
      <c r="M67" s="250">
        <v>0.92</v>
      </c>
      <c r="N67" s="273">
        <v>81</v>
      </c>
      <c r="O67" s="255">
        <f t="shared" si="9"/>
        <v>3283.02</v>
      </c>
      <c r="P67" s="252" t="s">
        <v>25</v>
      </c>
      <c r="Q67" s="256">
        <v>3455</v>
      </c>
      <c r="R67" s="252">
        <v>3455</v>
      </c>
      <c r="S67" s="253">
        <v>393</v>
      </c>
      <c r="T67" s="303" t="s">
        <v>220</v>
      </c>
      <c r="U67" s="1"/>
      <c r="V67" s="70"/>
      <c r="W67" s="70"/>
      <c r="X67" s="70"/>
      <c r="Y67" s="4"/>
      <c r="Z67" s="70"/>
      <c r="AA67" s="70"/>
      <c r="AB67" s="4"/>
      <c r="AC67" s="70"/>
    </row>
    <row r="68" spans="2:29" ht="22.2" customHeight="1" x14ac:dyDescent="0.2">
      <c r="B68" s="407"/>
      <c r="C68" s="383"/>
      <c r="D68" s="261">
        <v>107</v>
      </c>
      <c r="E68" s="49" t="s">
        <v>25</v>
      </c>
      <c r="F68" s="260" t="s">
        <v>87</v>
      </c>
      <c r="G68" s="261" t="s">
        <v>111</v>
      </c>
      <c r="H68" s="263" t="s">
        <v>25</v>
      </c>
      <c r="I68" s="263" t="s">
        <v>25</v>
      </c>
      <c r="J68" s="264">
        <v>80</v>
      </c>
      <c r="K68" s="257" t="s">
        <v>25</v>
      </c>
      <c r="L68" s="291" t="s">
        <v>25</v>
      </c>
      <c r="M68" s="269" t="s">
        <v>25</v>
      </c>
      <c r="N68" s="266">
        <v>4</v>
      </c>
      <c r="O68" s="266" t="s">
        <v>25</v>
      </c>
      <c r="P68" s="257" t="s">
        <v>25</v>
      </c>
      <c r="Q68" s="263" t="s">
        <v>25</v>
      </c>
      <c r="R68" s="263">
        <v>1324</v>
      </c>
      <c r="S68" s="43" t="s">
        <v>25</v>
      </c>
      <c r="T68" s="52" t="s">
        <v>25</v>
      </c>
      <c r="U68" s="1"/>
      <c r="V68" s="70"/>
      <c r="W68" s="70"/>
      <c r="X68" s="70"/>
      <c r="Y68" s="4"/>
      <c r="Z68" s="70"/>
      <c r="AA68" s="70"/>
      <c r="AB68" s="4"/>
      <c r="AC68" s="70"/>
    </row>
    <row r="69" spans="2:29" ht="24" customHeight="1" x14ac:dyDescent="0.2">
      <c r="B69" s="407"/>
      <c r="C69" s="383"/>
      <c r="D69" s="261">
        <v>108</v>
      </c>
      <c r="E69" s="49" t="s">
        <v>25</v>
      </c>
      <c r="F69" s="260" t="s">
        <v>87</v>
      </c>
      <c r="G69" s="261" t="s">
        <v>111</v>
      </c>
      <c r="H69" s="263" t="s">
        <v>25</v>
      </c>
      <c r="I69" s="263" t="s">
        <v>25</v>
      </c>
      <c r="J69" s="264">
        <v>80</v>
      </c>
      <c r="K69" s="257" t="s">
        <v>25</v>
      </c>
      <c r="L69" s="291" t="s">
        <v>25</v>
      </c>
      <c r="M69" s="269" t="s">
        <v>25</v>
      </c>
      <c r="N69" s="266">
        <v>4</v>
      </c>
      <c r="O69" s="266" t="s">
        <v>25</v>
      </c>
      <c r="P69" s="257" t="s">
        <v>25</v>
      </c>
      <c r="Q69" s="263" t="s">
        <v>25</v>
      </c>
      <c r="R69" s="263">
        <v>1555</v>
      </c>
      <c r="S69" s="43" t="s">
        <v>25</v>
      </c>
      <c r="T69" s="52" t="s">
        <v>25</v>
      </c>
      <c r="U69" s="1"/>
      <c r="V69" s="70"/>
      <c r="W69" s="70"/>
      <c r="X69" s="70"/>
      <c r="Y69" s="4"/>
      <c r="Z69" s="70"/>
      <c r="AA69" s="70"/>
      <c r="AB69" s="4"/>
      <c r="AC69" s="70"/>
    </row>
    <row r="70" spans="2:29" ht="19.5" customHeight="1" x14ac:dyDescent="0.2">
      <c r="B70" s="407"/>
      <c r="C70" s="383"/>
      <c r="D70" s="261">
        <v>109</v>
      </c>
      <c r="E70" s="49">
        <v>58</v>
      </c>
      <c r="F70" s="46" t="s">
        <v>223</v>
      </c>
      <c r="G70" s="261" t="s">
        <v>43</v>
      </c>
      <c r="H70" s="263" t="s">
        <v>25</v>
      </c>
      <c r="I70" s="263">
        <v>1</v>
      </c>
      <c r="J70" s="264">
        <v>80</v>
      </c>
      <c r="K70" s="257" t="s">
        <v>25</v>
      </c>
      <c r="L70" s="291">
        <v>110</v>
      </c>
      <c r="M70" s="269" t="s">
        <v>25</v>
      </c>
      <c r="N70" s="266">
        <f t="shared" ref="N70" si="10">J70/18</f>
        <v>4.4444444444444446</v>
      </c>
      <c r="O70" s="266" t="s">
        <v>25</v>
      </c>
      <c r="P70" s="263" t="s">
        <v>25</v>
      </c>
      <c r="Q70" s="263" t="s">
        <v>25</v>
      </c>
      <c r="R70" s="263">
        <v>1101</v>
      </c>
      <c r="S70" s="43" t="s">
        <v>25</v>
      </c>
      <c r="T70" s="52" t="s">
        <v>25</v>
      </c>
      <c r="U70" s="1"/>
      <c r="V70" s="70"/>
      <c r="W70" s="70"/>
      <c r="X70" s="70"/>
      <c r="Y70" s="4"/>
      <c r="Z70" s="70"/>
      <c r="AA70" s="70"/>
      <c r="AB70" s="4"/>
      <c r="AC70" s="70"/>
    </row>
    <row r="71" spans="2:29" ht="17.25" customHeight="1" x14ac:dyDescent="0.2">
      <c r="B71" s="407"/>
      <c r="C71" s="383"/>
      <c r="D71" s="261">
        <v>110</v>
      </c>
      <c r="E71" s="49">
        <v>57</v>
      </c>
      <c r="F71" s="46" t="s">
        <v>225</v>
      </c>
      <c r="G71" s="261" t="s">
        <v>39</v>
      </c>
      <c r="H71" s="263" t="s">
        <v>25</v>
      </c>
      <c r="I71" s="263">
        <v>1</v>
      </c>
      <c r="J71" s="264">
        <v>60</v>
      </c>
      <c r="K71" s="257" t="s">
        <v>25</v>
      </c>
      <c r="L71" s="291">
        <v>89</v>
      </c>
      <c r="M71" s="269" t="s">
        <v>25</v>
      </c>
      <c r="N71" s="198">
        <v>4</v>
      </c>
      <c r="O71" s="266" t="s">
        <v>25</v>
      </c>
      <c r="P71" s="263" t="s">
        <v>25</v>
      </c>
      <c r="Q71" s="263">
        <v>800</v>
      </c>
      <c r="R71" s="263">
        <v>800</v>
      </c>
      <c r="S71" s="43" t="s">
        <v>25</v>
      </c>
      <c r="T71" s="52" t="s">
        <v>224</v>
      </c>
      <c r="U71" s="1"/>
      <c r="V71" s="70"/>
      <c r="W71" s="70"/>
      <c r="X71" s="70"/>
      <c r="Y71" s="4"/>
      <c r="Z71" s="70"/>
      <c r="AA71" s="70"/>
      <c r="AB71" s="4"/>
      <c r="AC71" s="70"/>
    </row>
    <row r="72" spans="2:29" ht="15.75" customHeight="1" x14ac:dyDescent="0.2">
      <c r="B72" s="407"/>
      <c r="C72" s="383"/>
      <c r="D72" s="269">
        <v>111</v>
      </c>
      <c r="E72" s="49">
        <v>56</v>
      </c>
      <c r="F72" s="260" t="s">
        <v>227</v>
      </c>
      <c r="G72" s="269" t="s">
        <v>39</v>
      </c>
      <c r="H72" s="257" t="s">
        <v>25</v>
      </c>
      <c r="I72" s="257">
        <v>1</v>
      </c>
      <c r="J72" s="268">
        <v>60</v>
      </c>
      <c r="K72" s="257" t="s">
        <v>25</v>
      </c>
      <c r="L72" s="239">
        <v>82</v>
      </c>
      <c r="M72" s="269" t="s">
        <v>25</v>
      </c>
      <c r="N72" s="198">
        <v>4</v>
      </c>
      <c r="O72" s="266" t="s">
        <v>25</v>
      </c>
      <c r="P72" s="257" t="s">
        <v>25</v>
      </c>
      <c r="Q72" s="257">
        <v>600</v>
      </c>
      <c r="R72" s="257">
        <v>600</v>
      </c>
      <c r="S72" s="43" t="s">
        <v>25</v>
      </c>
      <c r="T72" s="36" t="s">
        <v>226</v>
      </c>
      <c r="U72" s="1"/>
      <c r="V72" s="70"/>
      <c r="W72" s="70"/>
      <c r="X72" s="70"/>
      <c r="Y72" s="4"/>
      <c r="Z72" s="70"/>
      <c r="AA72" s="70"/>
      <c r="AB72" s="4"/>
      <c r="AC72" s="70"/>
    </row>
    <row r="73" spans="2:29" ht="13.8" customHeight="1" x14ac:dyDescent="0.2">
      <c r="B73" s="407"/>
      <c r="C73" s="383"/>
      <c r="D73" s="66">
        <v>112</v>
      </c>
      <c r="E73" s="263">
        <v>55</v>
      </c>
      <c r="F73" s="43" t="s">
        <v>228</v>
      </c>
      <c r="G73" s="66" t="s">
        <v>39</v>
      </c>
      <c r="H73" s="257" t="s">
        <v>25</v>
      </c>
      <c r="I73" s="35" t="s">
        <v>42</v>
      </c>
      <c r="J73" s="268">
        <v>100</v>
      </c>
      <c r="K73" s="257" t="s">
        <v>25</v>
      </c>
      <c r="L73" s="239">
        <v>161</v>
      </c>
      <c r="M73" s="269" t="s">
        <v>25</v>
      </c>
      <c r="N73" s="198">
        <v>4</v>
      </c>
      <c r="O73" s="266" t="s">
        <v>25</v>
      </c>
      <c r="P73" s="263" t="s">
        <v>25</v>
      </c>
      <c r="Q73" s="257" t="s">
        <v>25</v>
      </c>
      <c r="R73" s="267">
        <v>1377</v>
      </c>
      <c r="S73" s="43" t="s">
        <v>25</v>
      </c>
      <c r="T73" s="36" t="s">
        <v>25</v>
      </c>
      <c r="V73" s="70"/>
      <c r="W73" s="5"/>
      <c r="X73" s="70"/>
      <c r="Y73" s="5"/>
      <c r="Z73" s="70"/>
      <c r="AA73" s="70"/>
      <c r="AB73" s="4"/>
      <c r="AC73" s="70"/>
    </row>
    <row r="74" spans="2:29" ht="19.5" customHeight="1" x14ac:dyDescent="0.2">
      <c r="B74" s="530"/>
      <c r="C74" s="531"/>
      <c r="D74" s="251">
        <v>115</v>
      </c>
      <c r="E74" s="63">
        <v>68</v>
      </c>
      <c r="F74" s="202" t="s">
        <v>277</v>
      </c>
      <c r="G74" s="258" t="s">
        <v>230</v>
      </c>
      <c r="H74" s="200">
        <v>2013</v>
      </c>
      <c r="I74" s="252">
        <v>10</v>
      </c>
      <c r="J74" s="199">
        <v>3521.9</v>
      </c>
      <c r="K74" s="256" t="s">
        <v>25</v>
      </c>
      <c r="L74" s="292">
        <v>529</v>
      </c>
      <c r="M74" s="250">
        <v>0.92</v>
      </c>
      <c r="N74" s="196">
        <v>78</v>
      </c>
      <c r="O74" s="274">
        <f>M74*J74</f>
        <v>3240.1480000000001</v>
      </c>
      <c r="P74" s="256" t="s">
        <v>25</v>
      </c>
      <c r="Q74" s="256">
        <v>3696</v>
      </c>
      <c r="R74" s="256">
        <v>3712</v>
      </c>
      <c r="S74" s="253" t="s">
        <v>25</v>
      </c>
      <c r="T74" s="303" t="s">
        <v>229</v>
      </c>
      <c r="U74" s="1"/>
      <c r="V74" s="70"/>
      <c r="W74" s="70"/>
      <c r="X74" s="70"/>
      <c r="Y74" s="4"/>
      <c r="Z74" s="70"/>
      <c r="AA74" s="70"/>
      <c r="AB74" s="4"/>
      <c r="AC74" s="70"/>
    </row>
    <row r="75" spans="2:29" ht="19.5" customHeight="1" x14ac:dyDescent="0.2">
      <c r="B75" s="530"/>
      <c r="C75" s="531"/>
      <c r="D75" s="251">
        <v>116</v>
      </c>
      <c r="E75" s="63">
        <v>69</v>
      </c>
      <c r="F75" s="202" t="s">
        <v>278</v>
      </c>
      <c r="G75" s="277" t="s">
        <v>147</v>
      </c>
      <c r="H75" s="200">
        <v>2013</v>
      </c>
      <c r="I75" s="254">
        <v>10</v>
      </c>
      <c r="J75" s="199">
        <v>3506.4</v>
      </c>
      <c r="K75" s="256" t="s">
        <v>25</v>
      </c>
      <c r="L75" s="276">
        <v>507</v>
      </c>
      <c r="M75" s="250">
        <v>0.92</v>
      </c>
      <c r="N75" s="196">
        <v>104</v>
      </c>
      <c r="O75" s="274">
        <f>M75*J75</f>
        <v>3225.8880000000004</v>
      </c>
      <c r="P75" s="256" t="s">
        <v>25</v>
      </c>
      <c r="Q75" s="252">
        <v>4763</v>
      </c>
      <c r="R75" s="256">
        <v>4663</v>
      </c>
      <c r="S75" s="253">
        <v>569</v>
      </c>
      <c r="T75" s="302" t="s">
        <v>231</v>
      </c>
      <c r="U75" s="1"/>
      <c r="V75" s="70"/>
      <c r="W75" s="70"/>
      <c r="X75" s="70"/>
      <c r="Y75" s="4"/>
      <c r="Z75" s="70"/>
      <c r="AA75" s="70"/>
      <c r="AB75" s="4"/>
      <c r="AC75" s="70"/>
    </row>
    <row r="76" spans="2:29" ht="13.2" customHeight="1" x14ac:dyDescent="0.2">
      <c r="B76" s="530"/>
      <c r="C76" s="531"/>
      <c r="D76" s="251">
        <v>119</v>
      </c>
      <c r="E76" s="63" t="s">
        <v>25</v>
      </c>
      <c r="F76" s="59" t="s">
        <v>286</v>
      </c>
      <c r="G76" s="293" t="s">
        <v>19</v>
      </c>
      <c r="H76" s="249">
        <v>2014</v>
      </c>
      <c r="I76" s="254" t="s">
        <v>25</v>
      </c>
      <c r="J76" s="272">
        <v>5327.6</v>
      </c>
      <c r="K76" s="256" t="s">
        <v>25</v>
      </c>
      <c r="L76" s="276" t="s">
        <v>25</v>
      </c>
      <c r="M76" s="251" t="s">
        <v>25</v>
      </c>
      <c r="N76" s="273">
        <f>J76/23.9</f>
        <v>222.91213389121341</v>
      </c>
      <c r="O76" s="255" t="s">
        <v>25</v>
      </c>
      <c r="P76" s="63" t="s">
        <v>25</v>
      </c>
      <c r="Q76" s="252">
        <v>5512</v>
      </c>
      <c r="R76" s="256">
        <v>5512</v>
      </c>
      <c r="S76" s="253" t="s">
        <v>25</v>
      </c>
      <c r="T76" s="302" t="s">
        <v>235</v>
      </c>
      <c r="U76" s="1"/>
      <c r="V76" s="70"/>
      <c r="W76" s="70"/>
      <c r="X76" s="70"/>
      <c r="Y76" s="4"/>
      <c r="Z76" s="70"/>
      <c r="AA76" s="70"/>
      <c r="AB76" s="4"/>
      <c r="AC76" s="70"/>
    </row>
    <row r="77" spans="2:29" ht="13.8" customHeight="1" x14ac:dyDescent="0.2">
      <c r="B77" s="530"/>
      <c r="C77" s="531"/>
      <c r="D77" s="251">
        <v>120</v>
      </c>
      <c r="E77" s="63" t="s">
        <v>25</v>
      </c>
      <c r="F77" s="59" t="s">
        <v>285</v>
      </c>
      <c r="G77" s="293" t="s">
        <v>19</v>
      </c>
      <c r="H77" s="249">
        <v>2014</v>
      </c>
      <c r="I77" s="254" t="s">
        <v>25</v>
      </c>
      <c r="J77" s="272">
        <v>7133.4</v>
      </c>
      <c r="K77" s="256" t="s">
        <v>25</v>
      </c>
      <c r="L77" s="276" t="s">
        <v>25</v>
      </c>
      <c r="M77" s="251" t="s">
        <v>25</v>
      </c>
      <c r="N77" s="273">
        <f>J77/23.9</f>
        <v>298.46861924686192</v>
      </c>
      <c r="O77" s="255" t="s">
        <v>25</v>
      </c>
      <c r="P77" s="256" t="s">
        <v>25</v>
      </c>
      <c r="Q77" s="252">
        <v>6381</v>
      </c>
      <c r="R77" s="256">
        <v>6381</v>
      </c>
      <c r="S77" s="253">
        <v>555</v>
      </c>
      <c r="T77" s="302" t="s">
        <v>236</v>
      </c>
      <c r="U77" s="1"/>
      <c r="V77" s="70"/>
      <c r="W77" s="70"/>
      <c r="X77" s="70"/>
      <c r="Y77" s="4"/>
      <c r="Z77" s="70"/>
      <c r="AA77" s="70"/>
      <c r="AB77" s="4"/>
      <c r="AC77" s="70"/>
    </row>
    <row r="78" spans="2:29" ht="15.6" customHeight="1" x14ac:dyDescent="0.2">
      <c r="B78" s="530"/>
      <c r="C78" s="531"/>
      <c r="D78" s="204">
        <v>126</v>
      </c>
      <c r="E78" s="205">
        <v>132</v>
      </c>
      <c r="F78" s="206" t="s">
        <v>87</v>
      </c>
      <c r="G78" s="294" t="s">
        <v>19</v>
      </c>
      <c r="H78" s="201" t="s">
        <v>262</v>
      </c>
      <c r="I78" s="201">
        <v>10</v>
      </c>
      <c r="J78" s="213">
        <v>7844.12</v>
      </c>
      <c r="K78" s="207" t="s">
        <v>25</v>
      </c>
      <c r="L78" s="295">
        <v>1249.2</v>
      </c>
      <c r="M78" s="204" t="s">
        <v>25</v>
      </c>
      <c r="N78" s="247">
        <v>261</v>
      </c>
      <c r="O78" s="208" t="s">
        <v>25</v>
      </c>
      <c r="P78" s="207" t="s">
        <v>25</v>
      </c>
      <c r="Q78" s="207" t="s">
        <v>25</v>
      </c>
      <c r="R78" s="207">
        <v>6157</v>
      </c>
      <c r="S78" s="307" t="s">
        <v>25</v>
      </c>
      <c r="T78" s="304"/>
      <c r="U78" s="1"/>
      <c r="V78" s="70"/>
      <c r="W78" s="70"/>
      <c r="X78" s="70"/>
      <c r="Y78" s="4"/>
      <c r="Z78" s="70"/>
      <c r="AA78" s="70"/>
      <c r="AB78" s="4"/>
      <c r="AC78" s="70"/>
    </row>
    <row r="79" spans="2:29" ht="16.2" customHeight="1" x14ac:dyDescent="0.2">
      <c r="B79" s="530"/>
      <c r="C79" s="531"/>
      <c r="D79" s="251">
        <v>135</v>
      </c>
      <c r="E79" s="63">
        <v>99</v>
      </c>
      <c r="F79" s="202" t="s">
        <v>297</v>
      </c>
      <c r="G79" s="258" t="s">
        <v>19</v>
      </c>
      <c r="H79" s="200" t="s">
        <v>44</v>
      </c>
      <c r="I79" s="252">
        <v>10</v>
      </c>
      <c r="J79" s="62">
        <v>3692.8</v>
      </c>
      <c r="K79" s="256" t="s">
        <v>25</v>
      </c>
      <c r="L79" s="292">
        <v>646.79999999999995</v>
      </c>
      <c r="M79" s="251">
        <v>0.92</v>
      </c>
      <c r="N79" s="255">
        <v>154</v>
      </c>
      <c r="O79" s="255">
        <v>3397</v>
      </c>
      <c r="P79" s="256" t="s">
        <v>25</v>
      </c>
      <c r="Q79" s="252" t="s">
        <v>25</v>
      </c>
      <c r="R79" s="256">
        <v>7462</v>
      </c>
      <c r="S79" s="253" t="s">
        <v>25</v>
      </c>
      <c r="T79" s="305" t="s">
        <v>25</v>
      </c>
      <c r="U79" s="1"/>
      <c r="V79" s="70"/>
      <c r="W79" s="70"/>
      <c r="X79" s="70"/>
      <c r="Y79" s="4"/>
      <c r="Z79" s="70"/>
      <c r="AA79" s="70"/>
      <c r="AB79" s="4"/>
      <c r="AC79" s="70"/>
    </row>
    <row r="80" spans="2:29" ht="16.2" customHeight="1" x14ac:dyDescent="0.2">
      <c r="B80" s="530"/>
      <c r="C80" s="531"/>
      <c r="D80" s="251">
        <v>136</v>
      </c>
      <c r="E80" s="63">
        <v>103</v>
      </c>
      <c r="F80" s="59" t="s">
        <v>282</v>
      </c>
      <c r="G80" s="258" t="s">
        <v>19</v>
      </c>
      <c r="H80" s="252">
        <v>2016</v>
      </c>
      <c r="I80" s="252">
        <v>10</v>
      </c>
      <c r="J80" s="62">
        <v>8055.7</v>
      </c>
      <c r="K80" s="256" t="s">
        <v>25</v>
      </c>
      <c r="L80" s="292">
        <v>1086.6400000000001</v>
      </c>
      <c r="M80" s="251">
        <v>0.92</v>
      </c>
      <c r="N80" s="255">
        <v>368</v>
      </c>
      <c r="O80" s="255">
        <v>7411</v>
      </c>
      <c r="P80" s="256" t="s">
        <v>25</v>
      </c>
      <c r="Q80" s="252" t="s">
        <v>25</v>
      </c>
      <c r="R80" s="256">
        <v>8123</v>
      </c>
      <c r="S80" s="253" t="s">
        <v>25</v>
      </c>
      <c r="T80" s="305" t="s">
        <v>25</v>
      </c>
      <c r="U80" s="1"/>
      <c r="V80" s="70"/>
      <c r="W80" s="70"/>
      <c r="X80" s="70"/>
      <c r="Y80" s="4"/>
      <c r="Z80" s="70"/>
      <c r="AA80" s="70"/>
      <c r="AB80" s="4"/>
      <c r="AC80" s="70"/>
    </row>
    <row r="81" spans="2:29" ht="16.8" customHeight="1" x14ac:dyDescent="0.2">
      <c r="B81" s="530"/>
      <c r="C81" s="531"/>
      <c r="D81" s="251">
        <v>139</v>
      </c>
      <c r="E81" s="63">
        <v>106</v>
      </c>
      <c r="F81" s="202" t="s">
        <v>296</v>
      </c>
      <c r="G81" s="258" t="s">
        <v>19</v>
      </c>
      <c r="H81" s="200" t="s">
        <v>44</v>
      </c>
      <c r="I81" s="252">
        <v>10</v>
      </c>
      <c r="J81" s="62">
        <v>8044.8</v>
      </c>
      <c r="K81" s="256" t="s">
        <v>25</v>
      </c>
      <c r="L81" s="292">
        <v>1086.6400000000001</v>
      </c>
      <c r="M81" s="251">
        <v>0.92</v>
      </c>
      <c r="N81" s="255">
        <v>368</v>
      </c>
      <c r="O81" s="255">
        <v>7401</v>
      </c>
      <c r="P81" s="256" t="s">
        <v>25</v>
      </c>
      <c r="Q81" s="252" t="s">
        <v>25</v>
      </c>
      <c r="R81" s="256">
        <v>7621</v>
      </c>
      <c r="S81" s="253" t="s">
        <v>25</v>
      </c>
      <c r="T81" s="305" t="s">
        <v>25</v>
      </c>
      <c r="U81" s="1"/>
      <c r="V81" s="70"/>
      <c r="W81" s="70"/>
      <c r="X81" s="70"/>
      <c r="Y81" s="4"/>
      <c r="Z81" s="70"/>
      <c r="AA81" s="70"/>
      <c r="AB81" s="4"/>
      <c r="AC81" s="70"/>
    </row>
    <row r="82" spans="2:29" ht="12" customHeight="1" x14ac:dyDescent="0.2">
      <c r="B82" s="530"/>
      <c r="C82" s="531"/>
      <c r="D82" s="251">
        <v>133</v>
      </c>
      <c r="E82" s="63">
        <v>108</v>
      </c>
      <c r="F82" s="59" t="s">
        <v>281</v>
      </c>
      <c r="G82" s="258" t="s">
        <v>19</v>
      </c>
      <c r="H82" s="252">
        <v>2016</v>
      </c>
      <c r="I82" s="252">
        <v>10</v>
      </c>
      <c r="J82" s="62">
        <v>8055.7</v>
      </c>
      <c r="K82" s="256" t="s">
        <v>25</v>
      </c>
      <c r="L82" s="292">
        <v>1086.6400000000001</v>
      </c>
      <c r="M82" s="251">
        <v>0.92</v>
      </c>
      <c r="N82" s="255">
        <v>368</v>
      </c>
      <c r="O82" s="255">
        <v>7411</v>
      </c>
      <c r="P82" s="256" t="s">
        <v>25</v>
      </c>
      <c r="Q82" s="252">
        <v>11968</v>
      </c>
      <c r="R82" s="256">
        <v>11968</v>
      </c>
      <c r="S82" s="253" t="s">
        <v>25</v>
      </c>
      <c r="T82" s="305" t="s">
        <v>257</v>
      </c>
      <c r="U82" s="1"/>
      <c r="V82" s="70"/>
      <c r="W82" s="70"/>
      <c r="X82" s="70"/>
      <c r="Y82" s="4"/>
      <c r="Z82" s="70"/>
      <c r="AA82" s="70"/>
      <c r="AB82" s="4"/>
      <c r="AC82" s="70"/>
    </row>
    <row r="83" spans="2:29" ht="14.4" customHeight="1" x14ac:dyDescent="0.2">
      <c r="B83" s="530"/>
      <c r="C83" s="531"/>
      <c r="D83" s="251">
        <v>132</v>
      </c>
      <c r="E83" s="63">
        <v>109</v>
      </c>
      <c r="F83" s="59" t="s">
        <v>280</v>
      </c>
      <c r="G83" s="293" t="s">
        <v>19</v>
      </c>
      <c r="H83" s="252">
        <v>2016</v>
      </c>
      <c r="I83" s="252">
        <v>10</v>
      </c>
      <c r="J83" s="62">
        <v>8044.8</v>
      </c>
      <c r="K83" s="256" t="s">
        <v>25</v>
      </c>
      <c r="L83" s="292">
        <v>1086.6400000000001</v>
      </c>
      <c r="M83" s="251">
        <v>0.92</v>
      </c>
      <c r="N83" s="255">
        <v>368</v>
      </c>
      <c r="O83" s="255">
        <v>7401</v>
      </c>
      <c r="P83" s="256" t="s">
        <v>25</v>
      </c>
      <c r="Q83" s="252">
        <v>9053</v>
      </c>
      <c r="R83" s="256">
        <v>9053</v>
      </c>
      <c r="S83" s="253" t="s">
        <v>25</v>
      </c>
      <c r="T83" s="305" t="s">
        <v>256</v>
      </c>
      <c r="U83" s="1"/>
      <c r="V83" s="70"/>
      <c r="W83" s="70"/>
      <c r="X83" s="70"/>
      <c r="Y83" s="4"/>
      <c r="Z83" s="70"/>
      <c r="AA83" s="70"/>
      <c r="AB83" s="4"/>
      <c r="AC83" s="70"/>
    </row>
    <row r="84" spans="2:29" ht="13.8" customHeight="1" x14ac:dyDescent="0.2">
      <c r="B84" s="530"/>
      <c r="C84" s="531"/>
      <c r="D84" s="251">
        <v>3</v>
      </c>
      <c r="E84" s="63">
        <v>110</v>
      </c>
      <c r="F84" s="202" t="s">
        <v>295</v>
      </c>
      <c r="G84" s="293" t="s">
        <v>19</v>
      </c>
      <c r="H84" s="200" t="s">
        <v>44</v>
      </c>
      <c r="I84" s="252">
        <v>10</v>
      </c>
      <c r="J84" s="62">
        <v>3620</v>
      </c>
      <c r="K84" s="256">
        <v>402.2</v>
      </c>
      <c r="L84" s="292">
        <v>593.32000000000005</v>
      </c>
      <c r="M84" s="251">
        <v>0.92</v>
      </c>
      <c r="N84" s="255">
        <v>166</v>
      </c>
      <c r="O84" s="255">
        <v>3330</v>
      </c>
      <c r="P84" s="256" t="s">
        <v>25</v>
      </c>
      <c r="Q84" s="252" t="s">
        <v>25</v>
      </c>
      <c r="R84" s="256">
        <v>7726</v>
      </c>
      <c r="S84" s="253" t="s">
        <v>25</v>
      </c>
      <c r="T84" s="305" t="s">
        <v>258</v>
      </c>
      <c r="U84" s="1"/>
      <c r="V84" s="70"/>
      <c r="W84" s="70"/>
      <c r="X84" s="70"/>
      <c r="Y84" s="4"/>
      <c r="Z84" s="70"/>
      <c r="AA84" s="70"/>
      <c r="AB84" s="4"/>
      <c r="AC84" s="70"/>
    </row>
    <row r="85" spans="2:29" ht="15.6" customHeight="1" x14ac:dyDescent="0.2">
      <c r="B85" s="530"/>
      <c r="C85" s="531"/>
      <c r="D85" s="251">
        <v>137</v>
      </c>
      <c r="E85" s="63">
        <v>111</v>
      </c>
      <c r="F85" s="202" t="s">
        <v>294</v>
      </c>
      <c r="G85" s="293" t="s">
        <v>19</v>
      </c>
      <c r="H85" s="200" t="s">
        <v>44</v>
      </c>
      <c r="I85" s="252">
        <v>10</v>
      </c>
      <c r="J85" s="62">
        <v>5539.2</v>
      </c>
      <c r="K85" s="256" t="s">
        <v>25</v>
      </c>
      <c r="L85" s="292">
        <v>970.2</v>
      </c>
      <c r="M85" s="251">
        <v>0.92</v>
      </c>
      <c r="N85" s="255">
        <v>230</v>
      </c>
      <c r="O85" s="255">
        <v>5096</v>
      </c>
      <c r="P85" s="256" t="s">
        <v>25</v>
      </c>
      <c r="Q85" s="252" t="s">
        <v>25</v>
      </c>
      <c r="R85" s="256">
        <v>6638</v>
      </c>
      <c r="S85" s="253" t="s">
        <v>25</v>
      </c>
      <c r="T85" s="305" t="s">
        <v>25</v>
      </c>
      <c r="U85" s="1"/>
      <c r="V85" s="70"/>
      <c r="W85" s="70"/>
      <c r="X85" s="70"/>
      <c r="Y85" s="4"/>
      <c r="Z85" s="70"/>
      <c r="AA85" s="70"/>
      <c r="AB85" s="4"/>
      <c r="AC85" s="70"/>
    </row>
    <row r="86" spans="2:29" ht="16.2" customHeight="1" x14ac:dyDescent="0.2">
      <c r="B86" s="530"/>
      <c r="C86" s="531"/>
      <c r="D86" s="251">
        <v>138</v>
      </c>
      <c r="E86" s="63">
        <v>114</v>
      </c>
      <c r="F86" s="202" t="s">
        <v>272</v>
      </c>
      <c r="G86" s="293" t="s">
        <v>19</v>
      </c>
      <c r="H86" s="200" t="s">
        <v>44</v>
      </c>
      <c r="I86" s="252">
        <v>10</v>
      </c>
      <c r="J86" s="62">
        <v>8044.8</v>
      </c>
      <c r="K86" s="256" t="s">
        <v>25</v>
      </c>
      <c r="L86" s="292">
        <v>1186.6400000000001</v>
      </c>
      <c r="M86" s="251">
        <v>0.92</v>
      </c>
      <c r="N86" s="273">
        <v>368</v>
      </c>
      <c r="O86" s="255">
        <v>7401</v>
      </c>
      <c r="P86" s="256" t="s">
        <v>25</v>
      </c>
      <c r="Q86" s="252" t="s">
        <v>25</v>
      </c>
      <c r="R86" s="256">
        <v>10375</v>
      </c>
      <c r="S86" s="253" t="s">
        <v>25</v>
      </c>
      <c r="T86" s="305" t="s">
        <v>25</v>
      </c>
      <c r="U86" s="1"/>
      <c r="V86" s="70"/>
      <c r="W86" s="70"/>
      <c r="X86" s="70"/>
      <c r="Y86" s="4"/>
      <c r="Z86" s="70"/>
      <c r="AA86" s="70"/>
      <c r="AB86" s="4"/>
      <c r="AC86" s="70"/>
    </row>
    <row r="87" spans="2:29" ht="12" customHeight="1" x14ac:dyDescent="0.2">
      <c r="B87" s="530"/>
      <c r="C87" s="531"/>
      <c r="D87" s="251">
        <v>145</v>
      </c>
      <c r="E87" s="63">
        <v>100</v>
      </c>
      <c r="F87" s="202" t="s">
        <v>293</v>
      </c>
      <c r="G87" s="293" t="s">
        <v>19</v>
      </c>
      <c r="H87" s="200">
        <v>2020</v>
      </c>
      <c r="I87" s="252">
        <v>10</v>
      </c>
      <c r="J87" s="199">
        <v>4039.8</v>
      </c>
      <c r="K87" s="256" t="s">
        <v>263</v>
      </c>
      <c r="L87" s="292">
        <v>646.79999999999995</v>
      </c>
      <c r="M87" s="251">
        <v>0.92</v>
      </c>
      <c r="N87" s="273">
        <f>J87/23.9</f>
        <v>169.02928870292888</v>
      </c>
      <c r="O87" s="274">
        <f t="shared" ref="O87:O93" si="11">M87*J87</f>
        <v>3716.6160000000004</v>
      </c>
      <c r="P87" s="256" t="s">
        <v>25</v>
      </c>
      <c r="Q87" s="252" t="s">
        <v>25</v>
      </c>
      <c r="R87" s="256">
        <v>4009</v>
      </c>
      <c r="S87" s="253" t="s">
        <v>25</v>
      </c>
      <c r="T87" s="305" t="s">
        <v>25</v>
      </c>
      <c r="U87" s="1"/>
      <c r="V87" s="70"/>
      <c r="W87" s="70"/>
      <c r="X87" s="70"/>
      <c r="Y87" s="4"/>
      <c r="Z87" s="70"/>
      <c r="AA87" s="70"/>
      <c r="AB87" s="4"/>
      <c r="AC87" s="70"/>
    </row>
    <row r="88" spans="2:29" ht="14.4" customHeight="1" x14ac:dyDescent="0.2">
      <c r="B88" s="530"/>
      <c r="C88" s="531"/>
      <c r="D88" s="251">
        <v>146</v>
      </c>
      <c r="E88" s="63">
        <v>101</v>
      </c>
      <c r="F88" s="202" t="s">
        <v>289</v>
      </c>
      <c r="G88" s="293" t="s">
        <v>19</v>
      </c>
      <c r="H88" s="200">
        <v>2020</v>
      </c>
      <c r="I88" s="252">
        <v>10</v>
      </c>
      <c r="J88" s="199">
        <v>4018.1</v>
      </c>
      <c r="K88" s="256" t="s">
        <v>263</v>
      </c>
      <c r="L88" s="292">
        <v>646.79999999999995</v>
      </c>
      <c r="M88" s="251">
        <v>0.92</v>
      </c>
      <c r="N88" s="273">
        <f>J88/23.9</f>
        <v>168.12133891213389</v>
      </c>
      <c r="O88" s="274">
        <f t="shared" si="11"/>
        <v>3696.652</v>
      </c>
      <c r="P88" s="256" t="s">
        <v>25</v>
      </c>
      <c r="Q88" s="252" t="s">
        <v>25</v>
      </c>
      <c r="R88" s="256">
        <v>4394</v>
      </c>
      <c r="S88" s="253" t="s">
        <v>25</v>
      </c>
      <c r="T88" s="305" t="s">
        <v>25</v>
      </c>
      <c r="U88" s="1"/>
      <c r="V88" s="70"/>
      <c r="W88" s="70"/>
      <c r="X88" s="70"/>
      <c r="Y88" s="4"/>
      <c r="Z88" s="70"/>
      <c r="AA88" s="70"/>
      <c r="AB88" s="4"/>
      <c r="AC88" s="70"/>
    </row>
    <row r="89" spans="2:29" ht="13.8" customHeight="1" x14ac:dyDescent="0.2">
      <c r="B89" s="530"/>
      <c r="C89" s="531"/>
      <c r="D89" s="251">
        <v>147</v>
      </c>
      <c r="E89" s="63">
        <v>102</v>
      </c>
      <c r="F89" s="202" t="s">
        <v>288</v>
      </c>
      <c r="G89" s="293" t="s">
        <v>19</v>
      </c>
      <c r="H89" s="200">
        <v>2020</v>
      </c>
      <c r="I89" s="252">
        <v>10</v>
      </c>
      <c r="J89" s="199">
        <v>5688.6</v>
      </c>
      <c r="K89" s="256" t="s">
        <v>263</v>
      </c>
      <c r="L89" s="292">
        <v>970.2</v>
      </c>
      <c r="M89" s="251">
        <v>0.92</v>
      </c>
      <c r="N89" s="273">
        <f>J89/23.9</f>
        <v>238.01673640167368</v>
      </c>
      <c r="O89" s="274">
        <f t="shared" si="11"/>
        <v>5233.5120000000006</v>
      </c>
      <c r="P89" s="256" t="s">
        <v>25</v>
      </c>
      <c r="Q89" s="252" t="s">
        <v>25</v>
      </c>
      <c r="R89" s="256">
        <v>9795</v>
      </c>
      <c r="S89" s="253" t="s">
        <v>25</v>
      </c>
      <c r="T89" s="305" t="s">
        <v>25</v>
      </c>
      <c r="U89" s="1"/>
      <c r="V89" s="70"/>
      <c r="W89" s="70"/>
      <c r="X89" s="70"/>
      <c r="Y89" s="4"/>
      <c r="Z89" s="70"/>
      <c r="AA89" s="70"/>
      <c r="AB89" s="4"/>
      <c r="AC89" s="70"/>
    </row>
    <row r="90" spans="2:29" ht="16.8" customHeight="1" x14ac:dyDescent="0.2">
      <c r="B90" s="530"/>
      <c r="C90" s="531"/>
      <c r="D90" s="251">
        <v>148</v>
      </c>
      <c r="E90" s="63">
        <v>104</v>
      </c>
      <c r="F90" s="202" t="s">
        <v>287</v>
      </c>
      <c r="G90" s="293" t="s">
        <v>19</v>
      </c>
      <c r="H90" s="200">
        <v>2020</v>
      </c>
      <c r="I90" s="252">
        <v>10</v>
      </c>
      <c r="J90" s="199">
        <v>3740.3</v>
      </c>
      <c r="K90" s="256" t="s">
        <v>263</v>
      </c>
      <c r="L90" s="292">
        <v>1186.6400000000001</v>
      </c>
      <c r="M90" s="251">
        <v>0.92</v>
      </c>
      <c r="N90" s="273">
        <f>J90/23.9</f>
        <v>156.4979079497908</v>
      </c>
      <c r="O90" s="274">
        <f t="shared" si="11"/>
        <v>3441.0760000000005</v>
      </c>
      <c r="P90" s="256" t="s">
        <v>25</v>
      </c>
      <c r="Q90" s="252" t="s">
        <v>25</v>
      </c>
      <c r="R90" s="256">
        <v>5771</v>
      </c>
      <c r="S90" s="253" t="s">
        <v>25</v>
      </c>
      <c r="T90" s="305" t="s">
        <v>25</v>
      </c>
      <c r="U90" s="1"/>
      <c r="V90" s="70"/>
      <c r="W90" s="70"/>
      <c r="X90" s="70"/>
      <c r="Y90" s="4"/>
      <c r="Z90" s="70"/>
      <c r="AA90" s="70"/>
      <c r="AB90" s="4"/>
      <c r="AC90" s="70"/>
    </row>
    <row r="91" spans="2:29" ht="13.2" customHeight="1" x14ac:dyDescent="0.2">
      <c r="B91" s="530"/>
      <c r="C91" s="531"/>
      <c r="D91" s="251">
        <v>149</v>
      </c>
      <c r="E91" s="63">
        <v>105</v>
      </c>
      <c r="F91" s="202" t="s">
        <v>292</v>
      </c>
      <c r="G91" s="293" t="s">
        <v>19</v>
      </c>
      <c r="H91" s="200" t="s">
        <v>301</v>
      </c>
      <c r="I91" s="252">
        <v>10</v>
      </c>
      <c r="J91" s="62">
        <v>8044.8</v>
      </c>
      <c r="K91" s="256" t="s">
        <v>263</v>
      </c>
      <c r="L91" s="292">
        <v>1186.6400000000001</v>
      </c>
      <c r="M91" s="251">
        <v>0.92</v>
      </c>
      <c r="N91" s="255">
        <v>368</v>
      </c>
      <c r="O91" s="274">
        <f t="shared" si="11"/>
        <v>7401.2160000000003</v>
      </c>
      <c r="P91" s="256" t="s">
        <v>25</v>
      </c>
      <c r="Q91" s="252" t="s">
        <v>25</v>
      </c>
      <c r="R91" s="256">
        <v>6462</v>
      </c>
      <c r="S91" s="253" t="s">
        <v>25</v>
      </c>
      <c r="T91" s="305" t="s">
        <v>25</v>
      </c>
      <c r="U91" s="1"/>
      <c r="V91" s="70"/>
      <c r="W91" s="70"/>
      <c r="X91" s="70"/>
      <c r="Y91" s="4"/>
      <c r="Z91" s="70"/>
      <c r="AA91" s="70"/>
      <c r="AB91" s="4"/>
      <c r="AC91" s="70"/>
    </row>
    <row r="92" spans="2:29" ht="12.6" customHeight="1" x14ac:dyDescent="0.2">
      <c r="B92" s="530"/>
      <c r="C92" s="531"/>
      <c r="D92" s="251">
        <v>151</v>
      </c>
      <c r="E92" s="63">
        <v>107</v>
      </c>
      <c r="F92" s="202" t="s">
        <v>291</v>
      </c>
      <c r="G92" s="293" t="s">
        <v>19</v>
      </c>
      <c r="H92" s="200" t="s">
        <v>301</v>
      </c>
      <c r="I92" s="252">
        <v>10</v>
      </c>
      <c r="J92" s="62">
        <v>8044.8</v>
      </c>
      <c r="K92" s="256" t="s">
        <v>263</v>
      </c>
      <c r="L92" s="292">
        <v>1186.6400000000001</v>
      </c>
      <c r="M92" s="251">
        <v>0.92</v>
      </c>
      <c r="N92" s="255">
        <v>368</v>
      </c>
      <c r="O92" s="274">
        <f t="shared" si="11"/>
        <v>7401.2160000000003</v>
      </c>
      <c r="P92" s="256" t="s">
        <v>25</v>
      </c>
      <c r="Q92" s="252" t="s">
        <v>25</v>
      </c>
      <c r="R92" s="256">
        <v>7692</v>
      </c>
      <c r="S92" s="253" t="s">
        <v>25</v>
      </c>
      <c r="T92" s="305" t="s">
        <v>25</v>
      </c>
      <c r="U92" s="1"/>
      <c r="V92" s="70"/>
      <c r="W92" s="70"/>
      <c r="X92" s="70"/>
      <c r="Y92" s="4"/>
      <c r="Z92" s="70"/>
      <c r="AA92" s="70"/>
      <c r="AB92" s="4"/>
      <c r="AC92" s="70"/>
    </row>
    <row r="93" spans="2:29" ht="13.2" customHeight="1" thickBot="1" x14ac:dyDescent="0.25">
      <c r="B93" s="530"/>
      <c r="C93" s="531"/>
      <c r="D93" s="285">
        <v>152</v>
      </c>
      <c r="E93" s="286">
        <v>113</v>
      </c>
      <c r="F93" s="287" t="s">
        <v>290</v>
      </c>
      <c r="G93" s="296" t="s">
        <v>19</v>
      </c>
      <c r="H93" s="297" t="s">
        <v>301</v>
      </c>
      <c r="I93" s="298">
        <v>10</v>
      </c>
      <c r="J93" s="299">
        <v>2239.1999999999998</v>
      </c>
      <c r="K93" s="300" t="s">
        <v>263</v>
      </c>
      <c r="L93" s="301">
        <v>970.2</v>
      </c>
      <c r="M93" s="285">
        <v>0.92</v>
      </c>
      <c r="N93" s="308">
        <v>230</v>
      </c>
      <c r="O93" s="309">
        <f t="shared" si="11"/>
        <v>2060.0639999999999</v>
      </c>
      <c r="P93" s="300" t="s">
        <v>25</v>
      </c>
      <c r="Q93" s="298" t="s">
        <v>25</v>
      </c>
      <c r="R93" s="300">
        <v>9347</v>
      </c>
      <c r="S93" s="310" t="s">
        <v>25</v>
      </c>
      <c r="T93" s="305" t="s">
        <v>25</v>
      </c>
      <c r="U93" s="1"/>
      <c r="V93" s="70"/>
      <c r="W93" s="70"/>
      <c r="X93" s="70"/>
      <c r="Y93" s="4"/>
      <c r="Z93" s="70"/>
      <c r="AA93" s="70"/>
      <c r="AB93" s="4"/>
      <c r="AC93" s="70"/>
    </row>
    <row r="94" spans="2:29" ht="15" customHeight="1" thickBot="1" x14ac:dyDescent="0.25">
      <c r="B94" s="532"/>
      <c r="C94" s="533"/>
      <c r="D94" s="413" t="s">
        <v>32</v>
      </c>
      <c r="E94" s="414"/>
      <c r="F94" s="415"/>
      <c r="G94" s="177"/>
      <c r="H94" s="156"/>
      <c r="I94" s="156"/>
      <c r="J94" s="214">
        <f>SUM(J7:J55,J60:J93)</f>
        <v>424906.40999999992</v>
      </c>
      <c r="K94" s="128">
        <f>SUM(K60:K93,K7:K55)</f>
        <v>414.5</v>
      </c>
      <c r="L94" s="234">
        <f>SUM(L7:L55,L60:L93)</f>
        <v>64525.639999999992</v>
      </c>
      <c r="M94" s="155"/>
      <c r="N94" s="128">
        <f>SUM(N7:N55,N60:N93)</f>
        <v>17203.975790330078</v>
      </c>
      <c r="O94" s="128">
        <f>SUM(O7:O93)</f>
        <v>365064.1348</v>
      </c>
      <c r="P94" s="156"/>
      <c r="Q94" s="128"/>
      <c r="R94" s="156">
        <f>SUM(R7:R93)</f>
        <v>495406</v>
      </c>
      <c r="S94" s="89">
        <f>SUM(S7:S77)</f>
        <v>18123</v>
      </c>
      <c r="T94" s="162"/>
      <c r="V94" s="70"/>
      <c r="W94" s="5"/>
      <c r="X94" s="70"/>
      <c r="Y94" s="5"/>
      <c r="Z94" s="70"/>
      <c r="AA94" s="70"/>
      <c r="AB94" s="4"/>
      <c r="AC94" s="70"/>
    </row>
    <row r="95" spans="2:29" ht="19.5" customHeight="1" x14ac:dyDescent="0.2">
      <c r="B95" s="366" t="s">
        <v>37</v>
      </c>
      <c r="C95" s="406"/>
      <c r="D95" s="29">
        <v>2</v>
      </c>
      <c r="E95" s="34" t="s">
        <v>25</v>
      </c>
      <c r="F95" s="51" t="s">
        <v>47</v>
      </c>
      <c r="G95" s="29" t="s">
        <v>46</v>
      </c>
      <c r="H95" s="88" t="s">
        <v>25</v>
      </c>
      <c r="I95" s="34" t="s">
        <v>25</v>
      </c>
      <c r="J95" s="320" t="s">
        <v>25</v>
      </c>
      <c r="K95" s="88" t="s">
        <v>25</v>
      </c>
      <c r="L95" s="313">
        <v>6991</v>
      </c>
      <c r="M95" s="87" t="s">
        <v>25</v>
      </c>
      <c r="N95" s="88" t="s">
        <v>25</v>
      </c>
      <c r="O95" s="88" t="s">
        <v>25</v>
      </c>
      <c r="P95" s="34" t="s">
        <v>25</v>
      </c>
      <c r="Q95" s="39">
        <v>2000</v>
      </c>
      <c r="R95" s="34">
        <v>2000</v>
      </c>
      <c r="S95" s="325" t="s">
        <v>25</v>
      </c>
      <c r="T95" s="37" t="s">
        <v>45</v>
      </c>
      <c r="V95" s="70"/>
      <c r="W95" s="5"/>
      <c r="X95" s="70"/>
      <c r="Y95" s="5"/>
      <c r="Z95" s="70"/>
      <c r="AA95" s="70"/>
      <c r="AB95" s="4"/>
      <c r="AC95" s="70"/>
    </row>
    <row r="96" spans="2:29" ht="28.5" customHeight="1" x14ac:dyDescent="0.2">
      <c r="B96" s="407"/>
      <c r="C96" s="408"/>
      <c r="D96" s="66">
        <v>20</v>
      </c>
      <c r="E96" s="263" t="s">
        <v>25</v>
      </c>
      <c r="F96" s="43" t="s">
        <v>87</v>
      </c>
      <c r="G96" s="261" t="s">
        <v>248</v>
      </c>
      <c r="H96" s="263" t="s">
        <v>25</v>
      </c>
      <c r="I96" s="171" t="s">
        <v>25</v>
      </c>
      <c r="J96" s="264" t="s">
        <v>25</v>
      </c>
      <c r="K96" s="257" t="s">
        <v>25</v>
      </c>
      <c r="L96" s="291" t="s">
        <v>25</v>
      </c>
      <c r="M96" s="265" t="s">
        <v>25</v>
      </c>
      <c r="N96" s="266" t="s">
        <v>25</v>
      </c>
      <c r="O96" s="267" t="s">
        <v>25</v>
      </c>
      <c r="P96" s="263" t="s">
        <v>25</v>
      </c>
      <c r="Q96" s="257">
        <v>1388</v>
      </c>
      <c r="R96" s="263">
        <v>2823</v>
      </c>
      <c r="S96" s="43" t="s">
        <v>25</v>
      </c>
      <c r="T96" s="270" t="s">
        <v>74</v>
      </c>
    </row>
    <row r="97" spans="2:29" ht="21.75" customHeight="1" x14ac:dyDescent="0.2">
      <c r="B97" s="407"/>
      <c r="C97" s="408"/>
      <c r="D97" s="269">
        <v>26</v>
      </c>
      <c r="E97" s="257">
        <v>131</v>
      </c>
      <c r="F97" s="43" t="s">
        <v>302</v>
      </c>
      <c r="G97" s="261" t="s">
        <v>38</v>
      </c>
      <c r="H97" s="257" t="s">
        <v>25</v>
      </c>
      <c r="I97" s="257">
        <v>2</v>
      </c>
      <c r="J97" s="268" t="s">
        <v>25</v>
      </c>
      <c r="K97" s="257" t="s">
        <v>25</v>
      </c>
      <c r="L97" s="239">
        <v>690</v>
      </c>
      <c r="M97" s="269" t="s">
        <v>25</v>
      </c>
      <c r="N97" s="257" t="s">
        <v>25</v>
      </c>
      <c r="O97" s="257" t="s">
        <v>25</v>
      </c>
      <c r="P97" s="257" t="s">
        <v>25</v>
      </c>
      <c r="Q97" s="257">
        <v>1250</v>
      </c>
      <c r="R97" s="257">
        <v>1569</v>
      </c>
      <c r="S97" s="260" t="s">
        <v>25</v>
      </c>
      <c r="T97" s="270" t="s">
        <v>80</v>
      </c>
      <c r="V97" s="70"/>
      <c r="W97" s="5"/>
      <c r="X97" s="70"/>
      <c r="Y97" s="5"/>
      <c r="Z97" s="70"/>
      <c r="AA97" s="70"/>
      <c r="AB97" s="4"/>
      <c r="AC97" s="70"/>
    </row>
    <row r="98" spans="2:29" ht="16.5" customHeight="1" x14ac:dyDescent="0.2">
      <c r="B98" s="407"/>
      <c r="C98" s="408"/>
      <c r="D98" s="66">
        <v>27</v>
      </c>
      <c r="E98" s="262">
        <v>19</v>
      </c>
      <c r="F98" s="46" t="s">
        <v>82</v>
      </c>
      <c r="G98" s="66" t="s">
        <v>83</v>
      </c>
      <c r="H98" s="263" t="s">
        <v>25</v>
      </c>
      <c r="I98" s="262">
        <v>2</v>
      </c>
      <c r="J98" s="278" t="s">
        <v>25</v>
      </c>
      <c r="K98" s="262" t="s">
        <v>25</v>
      </c>
      <c r="L98" s="279">
        <v>271</v>
      </c>
      <c r="M98" s="261" t="s">
        <v>25</v>
      </c>
      <c r="N98" s="262" t="s">
        <v>25</v>
      </c>
      <c r="O98" s="262" t="s">
        <v>25</v>
      </c>
      <c r="P98" s="257" t="s">
        <v>25</v>
      </c>
      <c r="Q98" s="263">
        <v>1292</v>
      </c>
      <c r="R98" s="263">
        <v>1611</v>
      </c>
      <c r="S98" s="46" t="s">
        <v>25</v>
      </c>
      <c r="T98" s="166" t="s">
        <v>81</v>
      </c>
      <c r="V98" s="70"/>
      <c r="W98" s="5"/>
      <c r="X98" s="70"/>
      <c r="Y98" s="5"/>
      <c r="Z98" s="70"/>
      <c r="AA98" s="70"/>
      <c r="AB98" s="4"/>
      <c r="AC98" s="70"/>
    </row>
    <row r="99" spans="2:29" ht="15" customHeight="1" x14ac:dyDescent="0.2">
      <c r="B99" s="407"/>
      <c r="C99" s="408"/>
      <c r="D99" s="66">
        <v>33</v>
      </c>
      <c r="E99" s="263"/>
      <c r="F99" s="260" t="s">
        <v>25</v>
      </c>
      <c r="G99" s="66" t="s">
        <v>91</v>
      </c>
      <c r="H99" s="263" t="s">
        <v>25</v>
      </c>
      <c r="I99" s="35"/>
      <c r="J99" s="278" t="s">
        <v>25</v>
      </c>
      <c r="K99" s="262" t="s">
        <v>25</v>
      </c>
      <c r="L99" s="239" t="s">
        <v>25</v>
      </c>
      <c r="M99" s="261" t="s">
        <v>25</v>
      </c>
      <c r="N99" s="262" t="s">
        <v>25</v>
      </c>
      <c r="O99" s="262" t="s">
        <v>25</v>
      </c>
      <c r="P99" s="257" t="s">
        <v>25</v>
      </c>
      <c r="Q99" s="263">
        <v>150</v>
      </c>
      <c r="R99" s="263">
        <v>150</v>
      </c>
      <c r="S99" s="46" t="s">
        <v>25</v>
      </c>
      <c r="T99" s="166" t="s">
        <v>92</v>
      </c>
      <c r="V99" s="70"/>
      <c r="W99" s="5"/>
      <c r="X99" s="70"/>
      <c r="Y99" s="5"/>
      <c r="Z99" s="70"/>
      <c r="AA99" s="70"/>
      <c r="AB99" s="4"/>
      <c r="AC99" s="70"/>
    </row>
    <row r="100" spans="2:29" ht="16.5" customHeight="1" x14ac:dyDescent="0.2">
      <c r="B100" s="407"/>
      <c r="C100" s="408"/>
      <c r="D100" s="66">
        <v>34</v>
      </c>
      <c r="E100" s="263">
        <v>74</v>
      </c>
      <c r="F100" s="260" t="s">
        <v>93</v>
      </c>
      <c r="G100" s="66" t="s">
        <v>38</v>
      </c>
      <c r="H100" s="263" t="s">
        <v>25</v>
      </c>
      <c r="I100" s="35" t="s">
        <v>42</v>
      </c>
      <c r="J100" s="278" t="s">
        <v>25</v>
      </c>
      <c r="K100" s="262" t="s">
        <v>25</v>
      </c>
      <c r="L100" s="239">
        <v>765</v>
      </c>
      <c r="M100" s="261" t="s">
        <v>25</v>
      </c>
      <c r="N100" s="262" t="s">
        <v>25</v>
      </c>
      <c r="O100" s="262" t="s">
        <v>25</v>
      </c>
      <c r="P100" s="257" t="s">
        <v>25</v>
      </c>
      <c r="Q100" s="263" t="s">
        <v>25</v>
      </c>
      <c r="R100" s="263">
        <v>1877</v>
      </c>
      <c r="S100" s="46" t="s">
        <v>25</v>
      </c>
      <c r="T100" s="166" t="s">
        <v>25</v>
      </c>
      <c r="V100" s="70"/>
      <c r="W100" s="5"/>
      <c r="X100" s="70"/>
      <c r="Y100" s="5"/>
      <c r="Z100" s="70"/>
      <c r="AA100" s="70"/>
      <c r="AB100" s="4"/>
      <c r="AC100" s="70"/>
    </row>
    <row r="101" spans="2:29" ht="18" customHeight="1" x14ac:dyDescent="0.2">
      <c r="B101" s="407"/>
      <c r="C101" s="408"/>
      <c r="D101" s="66">
        <v>41</v>
      </c>
      <c r="E101" s="257">
        <v>28</v>
      </c>
      <c r="F101" s="43" t="s">
        <v>96</v>
      </c>
      <c r="G101" s="66" t="s">
        <v>40</v>
      </c>
      <c r="H101" s="263" t="s">
        <v>25</v>
      </c>
      <c r="I101" s="257">
        <v>1</v>
      </c>
      <c r="J101" s="278" t="s">
        <v>25</v>
      </c>
      <c r="K101" s="262" t="s">
        <v>25</v>
      </c>
      <c r="L101" s="239">
        <v>614</v>
      </c>
      <c r="M101" s="261" t="s">
        <v>25</v>
      </c>
      <c r="N101" s="262" t="s">
        <v>25</v>
      </c>
      <c r="O101" s="262" t="s">
        <v>25</v>
      </c>
      <c r="P101" s="257" t="s">
        <v>25</v>
      </c>
      <c r="Q101" s="263">
        <v>305</v>
      </c>
      <c r="R101" s="263">
        <v>1016</v>
      </c>
      <c r="S101" s="46" t="s">
        <v>25</v>
      </c>
      <c r="T101" s="166" t="s">
        <v>98</v>
      </c>
      <c r="V101" s="70"/>
      <c r="W101" s="5"/>
      <c r="X101" s="70"/>
      <c r="Y101" s="5"/>
      <c r="Z101" s="70"/>
      <c r="AA101" s="70"/>
      <c r="AB101" s="4"/>
      <c r="AC101" s="70"/>
    </row>
    <row r="102" spans="2:29" ht="17.25" customHeight="1" x14ac:dyDescent="0.2">
      <c r="B102" s="407"/>
      <c r="C102" s="408"/>
      <c r="D102" s="66">
        <v>43</v>
      </c>
      <c r="E102" s="257"/>
      <c r="F102" s="260" t="s">
        <v>25</v>
      </c>
      <c r="G102" s="66" t="s">
        <v>46</v>
      </c>
      <c r="H102" s="263" t="s">
        <v>25</v>
      </c>
      <c r="I102" s="257"/>
      <c r="J102" s="278" t="s">
        <v>25</v>
      </c>
      <c r="K102" s="262" t="s">
        <v>25</v>
      </c>
      <c r="L102" s="239" t="s">
        <v>25</v>
      </c>
      <c r="M102" s="261" t="s">
        <v>25</v>
      </c>
      <c r="N102" s="262" t="s">
        <v>25</v>
      </c>
      <c r="O102" s="262" t="s">
        <v>25</v>
      </c>
      <c r="P102" s="257" t="s">
        <v>25</v>
      </c>
      <c r="Q102" s="263">
        <v>1474</v>
      </c>
      <c r="R102" s="263">
        <v>1465</v>
      </c>
      <c r="S102" s="46" t="s">
        <v>25</v>
      </c>
      <c r="T102" s="270" t="s">
        <v>99</v>
      </c>
      <c r="V102" s="70"/>
      <c r="W102" s="5"/>
      <c r="X102" s="70"/>
      <c r="Y102" s="5"/>
      <c r="Z102" s="70"/>
      <c r="AA102" s="70"/>
      <c r="AB102" s="4"/>
      <c r="AC102" s="70"/>
    </row>
    <row r="103" spans="2:29" ht="17.25" customHeight="1" x14ac:dyDescent="0.2">
      <c r="B103" s="407"/>
      <c r="C103" s="408"/>
      <c r="D103" s="109">
        <v>46</v>
      </c>
      <c r="E103" s="95">
        <v>30</v>
      </c>
      <c r="F103" s="343" t="s">
        <v>101</v>
      </c>
      <c r="G103" s="66" t="s">
        <v>38</v>
      </c>
      <c r="H103" s="263" t="s">
        <v>25</v>
      </c>
      <c r="I103" s="257">
        <v>1</v>
      </c>
      <c r="J103" s="278" t="s">
        <v>25</v>
      </c>
      <c r="K103" s="262" t="s">
        <v>25</v>
      </c>
      <c r="L103" s="239">
        <v>238</v>
      </c>
      <c r="M103" s="261" t="s">
        <v>25</v>
      </c>
      <c r="N103" s="262" t="s">
        <v>25</v>
      </c>
      <c r="O103" s="262" t="s">
        <v>25</v>
      </c>
      <c r="P103" s="257" t="s">
        <v>25</v>
      </c>
      <c r="Q103" s="263">
        <v>719</v>
      </c>
      <c r="R103" s="263">
        <v>703</v>
      </c>
      <c r="S103" s="46" t="s">
        <v>25</v>
      </c>
      <c r="T103" s="314" t="s">
        <v>102</v>
      </c>
      <c r="V103" s="70"/>
      <c r="W103" s="5"/>
      <c r="X103" s="70"/>
      <c r="Y103" s="5"/>
      <c r="Z103" s="70"/>
      <c r="AA103" s="70"/>
      <c r="AB103" s="4"/>
      <c r="AC103" s="70"/>
    </row>
    <row r="104" spans="2:29" ht="18.75" customHeight="1" x14ac:dyDescent="0.2">
      <c r="B104" s="407"/>
      <c r="C104" s="408"/>
      <c r="D104" s="109">
        <v>47</v>
      </c>
      <c r="E104" s="95"/>
      <c r="F104" s="343" t="s">
        <v>25</v>
      </c>
      <c r="G104" s="66" t="s">
        <v>104</v>
      </c>
      <c r="H104" s="263" t="s">
        <v>25</v>
      </c>
      <c r="I104" s="257"/>
      <c r="J104" s="278" t="s">
        <v>25</v>
      </c>
      <c r="K104" s="262" t="s">
        <v>25</v>
      </c>
      <c r="L104" s="239" t="s">
        <v>25</v>
      </c>
      <c r="M104" s="261" t="s">
        <v>25</v>
      </c>
      <c r="N104" s="262" t="s">
        <v>25</v>
      </c>
      <c r="O104" s="262" t="s">
        <v>25</v>
      </c>
      <c r="P104" s="257" t="s">
        <v>25</v>
      </c>
      <c r="Q104" s="263">
        <v>1510</v>
      </c>
      <c r="R104" s="263">
        <v>1476</v>
      </c>
      <c r="S104" s="46" t="s">
        <v>25</v>
      </c>
      <c r="T104" s="314" t="s">
        <v>103</v>
      </c>
      <c r="V104" s="70"/>
      <c r="W104" s="5"/>
      <c r="X104" s="70"/>
      <c r="Y104" s="5"/>
      <c r="Z104" s="70"/>
      <c r="AA104" s="70"/>
      <c r="AB104" s="4"/>
      <c r="AC104" s="70"/>
    </row>
    <row r="105" spans="2:29" ht="17.25" customHeight="1" x14ac:dyDescent="0.2">
      <c r="B105" s="407"/>
      <c r="C105" s="408"/>
      <c r="D105" s="109">
        <v>63</v>
      </c>
      <c r="E105" s="95">
        <v>83</v>
      </c>
      <c r="F105" s="343" t="s">
        <v>136</v>
      </c>
      <c r="G105" s="66" t="s">
        <v>138</v>
      </c>
      <c r="H105" s="263" t="s">
        <v>25</v>
      </c>
      <c r="I105" s="257">
        <v>1</v>
      </c>
      <c r="J105" s="278" t="s">
        <v>25</v>
      </c>
      <c r="K105" s="262" t="s">
        <v>25</v>
      </c>
      <c r="L105" s="239">
        <v>96.5</v>
      </c>
      <c r="M105" s="261" t="s">
        <v>25</v>
      </c>
      <c r="N105" s="262" t="s">
        <v>25</v>
      </c>
      <c r="O105" s="262" t="s">
        <v>25</v>
      </c>
      <c r="P105" s="257" t="s">
        <v>25</v>
      </c>
      <c r="Q105" s="263" t="s">
        <v>25</v>
      </c>
      <c r="R105" s="263" t="s">
        <v>25</v>
      </c>
      <c r="S105" s="46" t="s">
        <v>25</v>
      </c>
      <c r="T105" s="314" t="s">
        <v>25</v>
      </c>
      <c r="V105" s="70"/>
      <c r="W105" s="5"/>
      <c r="X105" s="70"/>
      <c r="Y105" s="5"/>
      <c r="Z105" s="70"/>
      <c r="AA105" s="70"/>
      <c r="AB105" s="4"/>
      <c r="AC105" s="70"/>
    </row>
    <row r="106" spans="2:29" ht="17.25" customHeight="1" x14ac:dyDescent="0.2">
      <c r="B106" s="407"/>
      <c r="C106" s="408"/>
      <c r="D106" s="109">
        <v>70</v>
      </c>
      <c r="E106" s="95">
        <v>44</v>
      </c>
      <c r="F106" s="343" t="s">
        <v>151</v>
      </c>
      <c r="G106" s="66" t="s">
        <v>38</v>
      </c>
      <c r="H106" s="263" t="s">
        <v>25</v>
      </c>
      <c r="I106" s="257">
        <v>2</v>
      </c>
      <c r="J106" s="278" t="s">
        <v>25</v>
      </c>
      <c r="K106" s="262" t="s">
        <v>25</v>
      </c>
      <c r="L106" s="239">
        <v>816</v>
      </c>
      <c r="M106" s="261" t="s">
        <v>25</v>
      </c>
      <c r="N106" s="262" t="s">
        <v>25</v>
      </c>
      <c r="O106" s="262" t="s">
        <v>25</v>
      </c>
      <c r="P106" s="257" t="s">
        <v>25</v>
      </c>
      <c r="Q106" s="263">
        <v>2340</v>
      </c>
      <c r="R106" s="263">
        <v>2106</v>
      </c>
      <c r="S106" s="46" t="s">
        <v>25</v>
      </c>
      <c r="T106" s="314" t="s">
        <v>152</v>
      </c>
      <c r="V106" s="70"/>
      <c r="W106" s="5"/>
      <c r="X106" s="70"/>
      <c r="Y106" s="5"/>
      <c r="Z106" s="70"/>
      <c r="AA106" s="70"/>
      <c r="AB106" s="4"/>
      <c r="AC106" s="70"/>
    </row>
    <row r="107" spans="2:29" ht="21" customHeight="1" x14ac:dyDescent="0.2">
      <c r="B107" s="407"/>
      <c r="C107" s="408"/>
      <c r="D107" s="109">
        <v>81</v>
      </c>
      <c r="E107" s="95"/>
      <c r="F107" s="343" t="s">
        <v>25</v>
      </c>
      <c r="G107" s="109" t="s">
        <v>91</v>
      </c>
      <c r="H107" s="50" t="s">
        <v>25</v>
      </c>
      <c r="I107" s="95" t="s">
        <v>25</v>
      </c>
      <c r="J107" s="321" t="s">
        <v>25</v>
      </c>
      <c r="K107" s="316" t="s">
        <v>25</v>
      </c>
      <c r="L107" s="240" t="s">
        <v>25</v>
      </c>
      <c r="M107" s="315" t="s">
        <v>25</v>
      </c>
      <c r="N107" s="316" t="s">
        <v>25</v>
      </c>
      <c r="O107" s="316" t="s">
        <v>25</v>
      </c>
      <c r="P107" s="95" t="s">
        <v>25</v>
      </c>
      <c r="Q107" s="50">
        <v>1632</v>
      </c>
      <c r="R107" s="50">
        <v>1994</v>
      </c>
      <c r="S107" s="317" t="s">
        <v>25</v>
      </c>
      <c r="T107" s="314" t="s">
        <v>180</v>
      </c>
      <c r="V107" s="70"/>
      <c r="W107" s="5"/>
      <c r="X107" s="70"/>
      <c r="Y107" s="5"/>
      <c r="Z107" s="70"/>
      <c r="AA107" s="70"/>
      <c r="AB107" s="4"/>
      <c r="AC107" s="70"/>
    </row>
    <row r="108" spans="2:29" ht="24.75" customHeight="1" thickBot="1" x14ac:dyDescent="0.25">
      <c r="B108" s="409"/>
      <c r="C108" s="410"/>
      <c r="D108" s="334">
        <v>150</v>
      </c>
      <c r="E108" s="344" t="s">
        <v>263</v>
      </c>
      <c r="F108" s="335" t="s">
        <v>87</v>
      </c>
      <c r="G108" s="330" t="s">
        <v>268</v>
      </c>
      <c r="H108" s="344" t="s">
        <v>262</v>
      </c>
      <c r="I108" s="344">
        <v>3</v>
      </c>
      <c r="J108" s="322" t="s">
        <v>25</v>
      </c>
      <c r="K108" s="344">
        <v>2420</v>
      </c>
      <c r="L108" s="345">
        <v>817</v>
      </c>
      <c r="M108" s="318" t="s">
        <v>25</v>
      </c>
      <c r="N108" s="117" t="s">
        <v>25</v>
      </c>
      <c r="O108" s="117" t="s">
        <v>25</v>
      </c>
      <c r="P108" s="120" t="s">
        <v>25</v>
      </c>
      <c r="Q108" s="120" t="s">
        <v>25</v>
      </c>
      <c r="R108" s="344">
        <v>4696</v>
      </c>
      <c r="S108" s="346"/>
      <c r="T108" s="347"/>
      <c r="V108" s="70"/>
      <c r="W108" s="5"/>
      <c r="X108" s="70"/>
      <c r="Y108" s="5"/>
      <c r="Z108" s="70"/>
      <c r="AA108" s="70"/>
      <c r="AB108" s="4"/>
      <c r="AC108" s="70"/>
    </row>
    <row r="109" spans="2:29" ht="37.5" customHeight="1" thickBot="1" x14ac:dyDescent="0.25">
      <c r="B109" s="361" t="s">
        <v>243</v>
      </c>
      <c r="C109" s="383"/>
      <c r="D109" s="413" t="s">
        <v>20</v>
      </c>
      <c r="E109" s="416"/>
      <c r="F109" s="417"/>
      <c r="G109" s="16"/>
      <c r="H109" s="17"/>
      <c r="I109" s="18"/>
      <c r="J109" s="215"/>
      <c r="K109" s="8"/>
      <c r="L109" s="312">
        <f>SUM(L95:L108)</f>
        <v>11298.5</v>
      </c>
      <c r="M109" s="28"/>
      <c r="N109" s="18"/>
      <c r="O109" s="18"/>
      <c r="P109" s="64"/>
      <c r="Q109" s="64">
        <f>SUM(Q95:Q107)</f>
        <v>14060</v>
      </c>
      <c r="R109" s="8">
        <f>SUM(R95:R108)</f>
        <v>23486</v>
      </c>
      <c r="S109" s="134"/>
      <c r="T109" s="138"/>
      <c r="V109" s="70"/>
      <c r="W109" s="5"/>
      <c r="X109" s="70"/>
      <c r="Y109" s="5"/>
      <c r="Z109" s="70"/>
      <c r="AA109" s="70"/>
      <c r="AB109" s="4"/>
      <c r="AC109" s="70"/>
    </row>
    <row r="110" spans="2:29" ht="24.75" customHeight="1" x14ac:dyDescent="0.2">
      <c r="B110" s="407"/>
      <c r="C110" s="408"/>
      <c r="D110" s="338">
        <v>8</v>
      </c>
      <c r="E110" s="34">
        <v>129</v>
      </c>
      <c r="F110" s="311" t="s">
        <v>47</v>
      </c>
      <c r="G110" s="340" t="s">
        <v>271</v>
      </c>
      <c r="H110" s="39" t="s">
        <v>25</v>
      </c>
      <c r="I110" s="39" t="s">
        <v>25</v>
      </c>
      <c r="J110" s="221" t="s">
        <v>25</v>
      </c>
      <c r="K110" s="39" t="s">
        <v>25</v>
      </c>
      <c r="L110" s="289" t="s">
        <v>25</v>
      </c>
      <c r="M110" s="29" t="s">
        <v>25</v>
      </c>
      <c r="N110" s="39" t="s">
        <v>25</v>
      </c>
      <c r="O110" s="39" t="s">
        <v>25</v>
      </c>
      <c r="P110" s="39" t="s">
        <v>25</v>
      </c>
      <c r="Q110" s="34">
        <v>20000</v>
      </c>
      <c r="R110" s="39">
        <v>20764</v>
      </c>
      <c r="S110" s="325" t="s">
        <v>25</v>
      </c>
      <c r="T110" s="185" t="s">
        <v>56</v>
      </c>
      <c r="V110" s="70"/>
      <c r="W110" s="5"/>
      <c r="X110" s="70"/>
      <c r="Y110" s="5"/>
      <c r="Z110" s="70"/>
      <c r="AA110" s="70"/>
      <c r="AB110" s="4"/>
      <c r="AC110" s="70"/>
    </row>
    <row r="111" spans="2:29" ht="24.75" customHeight="1" thickBot="1" x14ac:dyDescent="0.25">
      <c r="B111" s="407"/>
      <c r="C111" s="408"/>
      <c r="D111" s="339" t="s">
        <v>252</v>
      </c>
      <c r="E111" s="120" t="s">
        <v>25</v>
      </c>
      <c r="F111" s="133" t="s">
        <v>25</v>
      </c>
      <c r="G111" s="140" t="s">
        <v>255</v>
      </c>
      <c r="H111" s="119" t="s">
        <v>25</v>
      </c>
      <c r="I111" s="119" t="s">
        <v>25</v>
      </c>
      <c r="J111" s="223" t="s">
        <v>25</v>
      </c>
      <c r="K111" s="119" t="s">
        <v>25</v>
      </c>
      <c r="L111" s="341" t="s">
        <v>25</v>
      </c>
      <c r="M111" s="140" t="s">
        <v>25</v>
      </c>
      <c r="N111" s="119" t="s">
        <v>25</v>
      </c>
      <c r="O111" s="119" t="s">
        <v>25</v>
      </c>
      <c r="P111" s="119" t="s">
        <v>25</v>
      </c>
      <c r="Q111" s="119" t="s">
        <v>25</v>
      </c>
      <c r="R111" s="342">
        <v>8078</v>
      </c>
      <c r="S111" s="319" t="s">
        <v>25</v>
      </c>
      <c r="T111" s="174" t="s">
        <v>25</v>
      </c>
      <c r="V111" s="70"/>
      <c r="W111" s="5"/>
      <c r="X111" s="70"/>
      <c r="Y111" s="5"/>
      <c r="Z111" s="70"/>
      <c r="AA111" s="70"/>
      <c r="AB111" s="4"/>
      <c r="AC111" s="70"/>
    </row>
    <row r="112" spans="2:29" ht="17.25" customHeight="1" thickBot="1" x14ac:dyDescent="0.25">
      <c r="B112" s="366" t="s">
        <v>244</v>
      </c>
      <c r="C112" s="380"/>
      <c r="D112" s="413" t="s">
        <v>269</v>
      </c>
      <c r="E112" s="418"/>
      <c r="F112" s="365"/>
      <c r="G112" s="16"/>
      <c r="H112" s="17"/>
      <c r="I112" s="18"/>
      <c r="J112" s="215"/>
      <c r="K112" s="8"/>
      <c r="L112" s="235">
        <f>SUM(L110:L111)</f>
        <v>0</v>
      </c>
      <c r="M112" s="126"/>
      <c r="N112" s="125"/>
      <c r="O112" s="125"/>
      <c r="P112" s="127"/>
      <c r="Q112" s="127">
        <f>SUM(Q110:Q111)</f>
        <v>20000</v>
      </c>
      <c r="R112" s="128">
        <f>SUM(R110:R111)</f>
        <v>28842</v>
      </c>
      <c r="S112" s="144"/>
      <c r="T112" s="145"/>
      <c r="V112" s="70"/>
      <c r="W112" s="5"/>
      <c r="X112" s="70"/>
      <c r="Y112" s="5"/>
      <c r="Z112" s="70"/>
      <c r="AA112" s="70"/>
      <c r="AB112" s="4"/>
      <c r="AC112" s="70"/>
    </row>
    <row r="113" spans="2:29" ht="18" customHeight="1" x14ac:dyDescent="0.2">
      <c r="B113" s="407"/>
      <c r="C113" s="382"/>
      <c r="D113" s="94">
        <v>51</v>
      </c>
      <c r="E113" s="39">
        <v>33</v>
      </c>
      <c r="F113" s="51" t="s">
        <v>109</v>
      </c>
      <c r="G113" s="141" t="s">
        <v>110</v>
      </c>
      <c r="H113" s="142" t="s">
        <v>25</v>
      </c>
      <c r="I113" s="143">
        <v>1</v>
      </c>
      <c r="J113" s="216" t="s">
        <v>25</v>
      </c>
      <c r="K113" s="104" t="s">
        <v>25</v>
      </c>
      <c r="L113" s="236">
        <v>194</v>
      </c>
      <c r="M113" s="7" t="s">
        <v>25</v>
      </c>
      <c r="N113" s="21" t="s">
        <v>25</v>
      </c>
      <c r="O113" s="21" t="s">
        <v>25</v>
      </c>
      <c r="P113" s="12" t="s">
        <v>25</v>
      </c>
      <c r="Q113" s="22" t="s">
        <v>25</v>
      </c>
      <c r="R113" s="22">
        <v>355</v>
      </c>
      <c r="S113" s="23" t="s">
        <v>25</v>
      </c>
      <c r="T113" s="37" t="s">
        <v>25</v>
      </c>
      <c r="V113" s="70"/>
      <c r="W113" s="5"/>
      <c r="X113" s="70"/>
      <c r="Y113" s="5"/>
      <c r="Z113" s="70"/>
      <c r="AA113" s="70"/>
      <c r="AB113" s="4"/>
      <c r="AC113" s="70"/>
    </row>
    <row r="114" spans="2:29" ht="24.75" customHeight="1" thickBot="1" x14ac:dyDescent="0.25">
      <c r="B114" s="409"/>
      <c r="C114" s="412"/>
      <c r="D114" s="140">
        <v>122</v>
      </c>
      <c r="E114" s="119">
        <v>92</v>
      </c>
      <c r="F114" s="133" t="s">
        <v>75</v>
      </c>
      <c r="G114" s="105" t="s">
        <v>241</v>
      </c>
      <c r="H114" s="106"/>
      <c r="I114" s="107">
        <v>4</v>
      </c>
      <c r="J114" s="217"/>
      <c r="K114" s="108"/>
      <c r="L114" s="237">
        <v>4907</v>
      </c>
      <c r="M114" s="135"/>
      <c r="N114" s="136"/>
      <c r="O114" s="136"/>
      <c r="P114" s="137"/>
      <c r="Q114" s="137"/>
      <c r="R114" s="136">
        <v>7051</v>
      </c>
      <c r="S114" s="122"/>
      <c r="T114" s="139"/>
      <c r="V114" s="70"/>
      <c r="W114" s="5"/>
      <c r="X114" s="70"/>
      <c r="Y114" s="5"/>
      <c r="Z114" s="70"/>
      <c r="AA114" s="70"/>
      <c r="AB114" s="4"/>
      <c r="AC114" s="70"/>
    </row>
    <row r="115" spans="2:29" ht="19.5" customHeight="1" thickBot="1" x14ac:dyDescent="0.25">
      <c r="B115" s="379" t="s">
        <v>245</v>
      </c>
      <c r="C115" s="380"/>
      <c r="D115" s="397" t="s">
        <v>270</v>
      </c>
      <c r="E115" s="467"/>
      <c r="F115" s="362"/>
      <c r="G115" s="19"/>
      <c r="H115" s="20"/>
      <c r="I115" s="44"/>
      <c r="J115" s="218"/>
      <c r="K115" s="15"/>
      <c r="L115" s="238">
        <f>SUM(L113:L114)</f>
        <v>5101</v>
      </c>
      <c r="M115" s="28"/>
      <c r="N115" s="18"/>
      <c r="O115" s="18"/>
      <c r="P115" s="64"/>
      <c r="Q115" s="64"/>
      <c r="R115" s="8">
        <f>SUM(R113:R114)</f>
        <v>7406</v>
      </c>
      <c r="S115" s="134"/>
      <c r="T115" s="138"/>
      <c r="V115" s="70"/>
      <c r="W115" s="5"/>
      <c r="X115" s="70"/>
      <c r="Y115" s="5"/>
      <c r="Z115" s="70"/>
      <c r="AA115" s="70"/>
      <c r="AB115" s="4"/>
      <c r="AC115" s="70"/>
    </row>
    <row r="116" spans="2:29" ht="19.5" customHeight="1" x14ac:dyDescent="0.2">
      <c r="B116" s="381"/>
      <c r="C116" s="382"/>
      <c r="D116" s="29">
        <v>23</v>
      </c>
      <c r="E116" s="39">
        <v>93</v>
      </c>
      <c r="F116" s="306" t="s">
        <v>75</v>
      </c>
      <c r="G116" s="29" t="s">
        <v>41</v>
      </c>
      <c r="H116" s="34" t="s">
        <v>25</v>
      </c>
      <c r="I116" s="348" t="s">
        <v>35</v>
      </c>
      <c r="J116" s="320" t="s">
        <v>25</v>
      </c>
      <c r="K116" s="88" t="s">
        <v>25</v>
      </c>
      <c r="L116" s="313">
        <v>1951</v>
      </c>
      <c r="M116" s="87" t="s">
        <v>25</v>
      </c>
      <c r="N116" s="88" t="s">
        <v>25</v>
      </c>
      <c r="O116" s="88" t="s">
        <v>25</v>
      </c>
      <c r="P116" s="88" t="s">
        <v>25</v>
      </c>
      <c r="Q116" s="39" t="s">
        <v>25</v>
      </c>
      <c r="R116" s="337">
        <v>7297</v>
      </c>
      <c r="S116" s="306" t="s">
        <v>25</v>
      </c>
      <c r="T116" s="351" t="s">
        <v>25</v>
      </c>
      <c r="V116" s="70"/>
      <c r="W116" s="5"/>
      <c r="X116" s="70"/>
      <c r="Y116" s="5"/>
      <c r="Z116" s="70"/>
      <c r="AA116" s="70"/>
      <c r="AB116" s="4"/>
      <c r="AC116" s="70"/>
    </row>
    <row r="117" spans="2:29" ht="19.5" customHeight="1" x14ac:dyDescent="0.2">
      <c r="B117" s="381"/>
      <c r="C117" s="382"/>
      <c r="D117" s="411">
        <v>72</v>
      </c>
      <c r="E117" s="263">
        <v>49</v>
      </c>
      <c r="F117" s="43" t="s">
        <v>156</v>
      </c>
      <c r="G117" s="66" t="s">
        <v>157</v>
      </c>
      <c r="H117" s="262" t="s">
        <v>25</v>
      </c>
      <c r="I117" s="35" t="s">
        <v>158</v>
      </c>
      <c r="J117" s="278" t="s">
        <v>25</v>
      </c>
      <c r="K117" s="262" t="s">
        <v>25</v>
      </c>
      <c r="L117" s="239" t="s">
        <v>159</v>
      </c>
      <c r="M117" s="261" t="s">
        <v>25</v>
      </c>
      <c r="N117" s="262" t="s">
        <v>25</v>
      </c>
      <c r="O117" s="262" t="s">
        <v>25</v>
      </c>
      <c r="P117" s="262" t="s">
        <v>160</v>
      </c>
      <c r="Q117" s="263">
        <v>24415</v>
      </c>
      <c r="R117" s="490">
        <v>24415</v>
      </c>
      <c r="S117" s="43" t="s">
        <v>25</v>
      </c>
      <c r="T117" s="331" t="s">
        <v>155</v>
      </c>
      <c r="V117" s="70"/>
      <c r="W117" s="5"/>
      <c r="X117" s="70"/>
      <c r="Y117" s="5"/>
      <c r="Z117" s="70"/>
      <c r="AA117" s="70"/>
      <c r="AB117" s="4"/>
      <c r="AC117" s="70"/>
    </row>
    <row r="118" spans="2:29" ht="19.5" customHeight="1" x14ac:dyDescent="0.2">
      <c r="B118" s="381"/>
      <c r="C118" s="382"/>
      <c r="D118" s="403"/>
      <c r="E118" s="263">
        <v>87</v>
      </c>
      <c r="F118" s="43" t="s">
        <v>161</v>
      </c>
      <c r="G118" s="109" t="s">
        <v>162</v>
      </c>
      <c r="H118" s="262" t="s">
        <v>25</v>
      </c>
      <c r="I118" s="349" t="s">
        <v>42</v>
      </c>
      <c r="J118" s="278" t="s">
        <v>25</v>
      </c>
      <c r="K118" s="262" t="s">
        <v>25</v>
      </c>
      <c r="L118" s="240">
        <v>232</v>
      </c>
      <c r="M118" s="261" t="s">
        <v>25</v>
      </c>
      <c r="N118" s="262" t="s">
        <v>25</v>
      </c>
      <c r="O118" s="262" t="s">
        <v>25</v>
      </c>
      <c r="P118" s="262" t="s">
        <v>25</v>
      </c>
      <c r="Q118" s="50" t="s">
        <v>25</v>
      </c>
      <c r="R118" s="491"/>
      <c r="S118" s="333" t="s">
        <v>25</v>
      </c>
      <c r="T118" s="352" t="s">
        <v>25</v>
      </c>
      <c r="V118" s="70"/>
      <c r="W118" s="5"/>
      <c r="X118" s="70"/>
      <c r="Y118" s="5"/>
      <c r="Z118" s="70"/>
      <c r="AA118" s="70"/>
      <c r="AB118" s="4"/>
      <c r="AC118" s="70"/>
    </row>
    <row r="119" spans="2:29" ht="19.5" customHeight="1" x14ac:dyDescent="0.2">
      <c r="B119" s="381"/>
      <c r="C119" s="382"/>
      <c r="D119" s="269">
        <v>21</v>
      </c>
      <c r="E119" s="263">
        <v>92</v>
      </c>
      <c r="F119" s="43" t="s">
        <v>75</v>
      </c>
      <c r="G119" s="66" t="s">
        <v>253</v>
      </c>
      <c r="H119" s="262" t="s">
        <v>25</v>
      </c>
      <c r="I119" s="262" t="s">
        <v>25</v>
      </c>
      <c r="J119" s="278" t="s">
        <v>25</v>
      </c>
      <c r="K119" s="262" t="s">
        <v>25</v>
      </c>
      <c r="L119" s="239" t="s">
        <v>254</v>
      </c>
      <c r="M119" s="261" t="s">
        <v>25</v>
      </c>
      <c r="N119" s="262" t="s">
        <v>25</v>
      </c>
      <c r="O119" s="262" t="s">
        <v>25</v>
      </c>
      <c r="P119" s="262" t="s">
        <v>25</v>
      </c>
      <c r="Q119" s="262" t="s">
        <v>25</v>
      </c>
      <c r="R119" s="176">
        <v>26827</v>
      </c>
      <c r="S119" s="333" t="s">
        <v>25</v>
      </c>
      <c r="T119" s="352" t="s">
        <v>25</v>
      </c>
      <c r="V119" s="70"/>
      <c r="W119" s="5"/>
      <c r="X119" s="70"/>
      <c r="Y119" s="5"/>
      <c r="Z119" s="70"/>
      <c r="AA119" s="70"/>
      <c r="AB119" s="4"/>
      <c r="AC119" s="70"/>
    </row>
    <row r="120" spans="2:29" ht="19.5" customHeight="1" x14ac:dyDescent="0.2">
      <c r="B120" s="381"/>
      <c r="C120" s="382"/>
      <c r="D120" s="269">
        <v>76</v>
      </c>
      <c r="E120" s="142">
        <v>27</v>
      </c>
      <c r="F120" s="332" t="s">
        <v>165</v>
      </c>
      <c r="G120" s="175" t="s">
        <v>166</v>
      </c>
      <c r="H120" s="316" t="s">
        <v>25</v>
      </c>
      <c r="I120" s="349" t="s">
        <v>35</v>
      </c>
      <c r="J120" s="321" t="s">
        <v>25</v>
      </c>
      <c r="K120" s="316" t="s">
        <v>25</v>
      </c>
      <c r="L120" s="241">
        <v>1699</v>
      </c>
      <c r="M120" s="315" t="s">
        <v>25</v>
      </c>
      <c r="N120" s="316" t="s">
        <v>25</v>
      </c>
      <c r="O120" s="316" t="s">
        <v>25</v>
      </c>
      <c r="P120" s="316">
        <v>8347</v>
      </c>
      <c r="Q120" s="50">
        <v>10791</v>
      </c>
      <c r="R120" s="350">
        <v>9799</v>
      </c>
      <c r="S120" s="333" t="s">
        <v>25</v>
      </c>
      <c r="T120" s="352" t="s">
        <v>154</v>
      </c>
      <c r="V120" s="70"/>
      <c r="W120" s="5"/>
      <c r="X120" s="70"/>
      <c r="Y120" s="5"/>
      <c r="Z120" s="70"/>
      <c r="AA120" s="70"/>
      <c r="AB120" s="4"/>
      <c r="AC120" s="70"/>
    </row>
    <row r="121" spans="2:29" ht="19.5" customHeight="1" x14ac:dyDescent="0.2">
      <c r="B121" s="381"/>
      <c r="C121" s="382"/>
      <c r="D121" s="336">
        <v>106</v>
      </c>
      <c r="E121" s="50" t="s">
        <v>25</v>
      </c>
      <c r="F121" s="333" t="s">
        <v>25</v>
      </c>
      <c r="G121" s="109" t="s">
        <v>222</v>
      </c>
      <c r="H121" s="316" t="s">
        <v>25</v>
      </c>
      <c r="I121" s="349" t="s">
        <v>25</v>
      </c>
      <c r="J121" s="321" t="s">
        <v>25</v>
      </c>
      <c r="K121" s="316" t="s">
        <v>25</v>
      </c>
      <c r="L121" s="240"/>
      <c r="M121" s="315" t="s">
        <v>25</v>
      </c>
      <c r="N121" s="316" t="s">
        <v>25</v>
      </c>
      <c r="O121" s="316" t="s">
        <v>25</v>
      </c>
      <c r="P121" s="316" t="s">
        <v>25</v>
      </c>
      <c r="Q121" s="50">
        <v>1800</v>
      </c>
      <c r="R121" s="95">
        <v>9283</v>
      </c>
      <c r="S121" s="333" t="s">
        <v>25</v>
      </c>
      <c r="T121" s="352" t="s">
        <v>221</v>
      </c>
      <c r="V121" s="70"/>
      <c r="W121" s="5"/>
      <c r="X121" s="70"/>
      <c r="Y121" s="5"/>
      <c r="Z121" s="70"/>
      <c r="AA121" s="70"/>
      <c r="AB121" s="4"/>
      <c r="AC121" s="70"/>
    </row>
    <row r="122" spans="2:29" ht="21.75" customHeight="1" thickBot="1" x14ac:dyDescent="0.25">
      <c r="B122" s="383"/>
      <c r="C122" s="382"/>
      <c r="D122" s="334">
        <v>142</v>
      </c>
      <c r="E122" s="119" t="s">
        <v>25</v>
      </c>
      <c r="F122" s="335" t="s">
        <v>25</v>
      </c>
      <c r="G122" s="334" t="s">
        <v>267</v>
      </c>
      <c r="H122" s="117" t="s">
        <v>25</v>
      </c>
      <c r="I122" s="344">
        <v>3</v>
      </c>
      <c r="J122" s="322" t="s">
        <v>25</v>
      </c>
      <c r="K122" s="117">
        <v>4845.5</v>
      </c>
      <c r="L122" s="345">
        <v>1705</v>
      </c>
      <c r="M122" s="318" t="s">
        <v>25</v>
      </c>
      <c r="N122" s="117" t="s">
        <v>25</v>
      </c>
      <c r="O122" s="117" t="s">
        <v>25</v>
      </c>
      <c r="P122" s="117" t="s">
        <v>25</v>
      </c>
      <c r="Q122" s="344"/>
      <c r="R122" s="344">
        <v>7116</v>
      </c>
      <c r="S122" s="346"/>
      <c r="T122" s="347" t="s">
        <v>303</v>
      </c>
    </row>
    <row r="123" spans="2:29" ht="30" customHeight="1" thickBot="1" x14ac:dyDescent="0.25">
      <c r="B123" s="384"/>
      <c r="C123" s="371"/>
      <c r="D123" s="397" t="s">
        <v>36</v>
      </c>
      <c r="E123" s="398"/>
      <c r="F123" s="399"/>
      <c r="G123" s="31"/>
      <c r="H123" s="32"/>
      <c r="I123" s="125"/>
      <c r="J123" s="219"/>
      <c r="K123" s="125"/>
      <c r="L123" s="234">
        <f>SUM(L116:L121)</f>
        <v>3882</v>
      </c>
      <c r="M123" s="126"/>
      <c r="N123" s="125"/>
      <c r="O123" s="125"/>
      <c r="P123" s="127">
        <f>SUM(P116:P121)</f>
        <v>8347</v>
      </c>
      <c r="Q123" s="127">
        <f>SUM(Q116:Q121)</f>
        <v>37006</v>
      </c>
      <c r="R123" s="128">
        <f>SUM(R116:R121)</f>
        <v>77621</v>
      </c>
      <c r="S123" s="129"/>
      <c r="T123" s="65"/>
      <c r="U123" s="70"/>
      <c r="V123" s="70"/>
      <c r="W123" s="70"/>
      <c r="X123" s="70"/>
      <c r="Y123" s="70"/>
      <c r="Z123" s="70"/>
    </row>
    <row r="124" spans="2:29" ht="18.75" customHeight="1" thickBot="1" x14ac:dyDescent="0.25">
      <c r="B124" s="376" t="s">
        <v>4</v>
      </c>
      <c r="C124" s="377"/>
      <c r="D124" s="377"/>
      <c r="E124" s="377"/>
      <c r="F124" s="378"/>
      <c r="G124" s="376" t="s">
        <v>33</v>
      </c>
      <c r="H124" s="427"/>
      <c r="I124" s="427"/>
      <c r="J124" s="427"/>
      <c r="K124" s="427"/>
      <c r="L124" s="428"/>
      <c r="M124" s="376" t="s">
        <v>18</v>
      </c>
      <c r="N124" s="427"/>
      <c r="O124" s="427"/>
      <c r="P124" s="427"/>
      <c r="Q124" s="427"/>
      <c r="R124" s="427"/>
      <c r="S124" s="427"/>
      <c r="T124" s="436"/>
      <c r="U124" s="70"/>
      <c r="V124" s="70"/>
      <c r="W124" s="70"/>
      <c r="X124" s="70"/>
      <c r="Y124" s="70"/>
      <c r="Z124" s="70"/>
    </row>
    <row r="125" spans="2:29" ht="30" customHeight="1" x14ac:dyDescent="0.2">
      <c r="B125" s="372" t="s">
        <v>0</v>
      </c>
      <c r="C125" s="373"/>
      <c r="D125" s="429" t="s">
        <v>1</v>
      </c>
      <c r="E125" s="429" t="s">
        <v>2</v>
      </c>
      <c r="F125" s="425" t="s">
        <v>3</v>
      </c>
      <c r="G125" s="422" t="s">
        <v>5</v>
      </c>
      <c r="H125" s="429" t="s">
        <v>6</v>
      </c>
      <c r="I125" s="429" t="s">
        <v>7</v>
      </c>
      <c r="J125" s="437" t="s">
        <v>8</v>
      </c>
      <c r="K125" s="429" t="s">
        <v>9</v>
      </c>
      <c r="L125" s="452" t="s">
        <v>10</v>
      </c>
      <c r="M125" s="450" t="s">
        <v>34</v>
      </c>
      <c r="N125" s="429" t="s">
        <v>11</v>
      </c>
      <c r="O125" s="432" t="s">
        <v>12</v>
      </c>
      <c r="P125" s="433"/>
      <c r="Q125" s="433"/>
      <c r="R125" s="433"/>
      <c r="S125" s="434"/>
      <c r="T125" s="448" t="s">
        <v>31</v>
      </c>
      <c r="U125" s="70"/>
      <c r="V125" s="70"/>
      <c r="W125" s="70"/>
      <c r="X125" s="70"/>
      <c r="Y125" s="70"/>
      <c r="Z125" s="70"/>
    </row>
    <row r="126" spans="2:29" ht="44.25" customHeight="1" x14ac:dyDescent="0.2">
      <c r="B126" s="363"/>
      <c r="C126" s="374"/>
      <c r="D126" s="430"/>
      <c r="E126" s="430"/>
      <c r="F126" s="426"/>
      <c r="G126" s="423"/>
      <c r="H126" s="430"/>
      <c r="I126" s="430"/>
      <c r="J126" s="438"/>
      <c r="K126" s="430"/>
      <c r="L126" s="453"/>
      <c r="M126" s="451"/>
      <c r="N126" s="430"/>
      <c r="O126" s="440" t="s">
        <v>13</v>
      </c>
      <c r="P126" s="441"/>
      <c r="Q126" s="441"/>
      <c r="R126" s="442"/>
      <c r="S126" s="45" t="s">
        <v>16</v>
      </c>
      <c r="T126" s="449"/>
      <c r="U126" s="72"/>
      <c r="V126" s="72"/>
      <c r="W126" s="70"/>
      <c r="X126" s="70"/>
      <c r="Y126" s="70"/>
      <c r="Z126" s="70"/>
    </row>
    <row r="127" spans="2:29" ht="20.25" customHeight="1" thickBot="1" x14ac:dyDescent="0.25">
      <c r="B127" s="364"/>
      <c r="C127" s="375"/>
      <c r="D127" s="430"/>
      <c r="E127" s="430"/>
      <c r="F127" s="426"/>
      <c r="G127" s="424"/>
      <c r="H127" s="431"/>
      <c r="I127" s="431"/>
      <c r="J127" s="439"/>
      <c r="K127" s="431"/>
      <c r="L127" s="454"/>
      <c r="M127" s="451"/>
      <c r="N127" s="430"/>
      <c r="O127" s="153" t="s">
        <v>14</v>
      </c>
      <c r="P127" s="153" t="s">
        <v>26</v>
      </c>
      <c r="Q127" s="153" t="s">
        <v>30</v>
      </c>
      <c r="R127" s="153" t="s">
        <v>15</v>
      </c>
      <c r="S127" s="154" t="s">
        <v>17</v>
      </c>
      <c r="T127" s="449"/>
    </row>
    <row r="128" spans="2:29" ht="24" customHeight="1" x14ac:dyDescent="0.2">
      <c r="B128" s="366" t="s">
        <v>21</v>
      </c>
      <c r="C128" s="367"/>
      <c r="D128" s="87">
        <v>5</v>
      </c>
      <c r="E128" s="88">
        <v>1</v>
      </c>
      <c r="F128" s="306" t="s">
        <v>47</v>
      </c>
      <c r="G128" s="87" t="s">
        <v>52</v>
      </c>
      <c r="H128" s="34" t="s">
        <v>25</v>
      </c>
      <c r="I128" s="39">
        <v>1</v>
      </c>
      <c r="J128" s="220" t="s">
        <v>25</v>
      </c>
      <c r="K128" s="34" t="s">
        <v>25</v>
      </c>
      <c r="L128" s="289">
        <v>208</v>
      </c>
      <c r="M128" s="94" t="s">
        <v>25</v>
      </c>
      <c r="N128" s="34" t="s">
        <v>25</v>
      </c>
      <c r="O128" s="34" t="s">
        <v>25</v>
      </c>
      <c r="P128" s="34" t="s">
        <v>25</v>
      </c>
      <c r="Q128" s="34">
        <v>966</v>
      </c>
      <c r="R128" s="88">
        <v>948</v>
      </c>
      <c r="S128" s="51" t="s">
        <v>25</v>
      </c>
      <c r="T128" s="41" t="s">
        <v>51</v>
      </c>
    </row>
    <row r="129" spans="2:20" ht="19.5" customHeight="1" x14ac:dyDescent="0.2">
      <c r="B129" s="368"/>
      <c r="C129" s="369"/>
      <c r="D129" s="261">
        <v>12</v>
      </c>
      <c r="E129" s="262" t="s">
        <v>25</v>
      </c>
      <c r="F129" s="46" t="s">
        <v>25</v>
      </c>
      <c r="G129" s="261" t="s">
        <v>61</v>
      </c>
      <c r="H129" s="257" t="s">
        <v>25</v>
      </c>
      <c r="I129" s="263" t="s">
        <v>25</v>
      </c>
      <c r="J129" s="268" t="s">
        <v>25</v>
      </c>
      <c r="K129" s="257" t="s">
        <v>25</v>
      </c>
      <c r="L129" s="279" t="s">
        <v>25</v>
      </c>
      <c r="M129" s="269" t="s">
        <v>25</v>
      </c>
      <c r="N129" s="257" t="s">
        <v>25</v>
      </c>
      <c r="O129" s="257" t="s">
        <v>25</v>
      </c>
      <c r="P129" s="257" t="s">
        <v>25</v>
      </c>
      <c r="Q129" s="257" t="s">
        <v>25</v>
      </c>
      <c r="R129" s="262" t="s">
        <v>60</v>
      </c>
      <c r="S129" s="260" t="s">
        <v>25</v>
      </c>
      <c r="T129" s="331" t="s">
        <v>25</v>
      </c>
    </row>
    <row r="130" spans="2:20" ht="14.25" customHeight="1" x14ac:dyDescent="0.2">
      <c r="B130" s="368"/>
      <c r="C130" s="369"/>
      <c r="D130" s="261">
        <v>13</v>
      </c>
      <c r="E130" s="262" t="s">
        <v>25</v>
      </c>
      <c r="F130" s="46" t="s">
        <v>25</v>
      </c>
      <c r="G130" s="261" t="s">
        <v>61</v>
      </c>
      <c r="H130" s="257" t="s">
        <v>25</v>
      </c>
      <c r="I130" s="262" t="s">
        <v>25</v>
      </c>
      <c r="J130" s="268" t="s">
        <v>25</v>
      </c>
      <c r="K130" s="257" t="s">
        <v>25</v>
      </c>
      <c r="L130" s="279" t="s">
        <v>25</v>
      </c>
      <c r="M130" s="269" t="s">
        <v>25</v>
      </c>
      <c r="N130" s="257" t="s">
        <v>25</v>
      </c>
      <c r="O130" s="257" t="s">
        <v>25</v>
      </c>
      <c r="P130" s="257" t="s">
        <v>25</v>
      </c>
      <c r="Q130" s="257" t="s">
        <v>25</v>
      </c>
      <c r="R130" s="257">
        <v>1</v>
      </c>
      <c r="S130" s="260" t="s">
        <v>25</v>
      </c>
      <c r="T130" s="331" t="s">
        <v>25</v>
      </c>
    </row>
    <row r="131" spans="2:20" ht="11.25" customHeight="1" x14ac:dyDescent="0.2">
      <c r="B131" s="368"/>
      <c r="C131" s="369"/>
      <c r="D131" s="402">
        <v>15</v>
      </c>
      <c r="E131" s="471" t="s">
        <v>25</v>
      </c>
      <c r="F131" s="488" t="s">
        <v>25</v>
      </c>
      <c r="G131" s="402" t="s">
        <v>239</v>
      </c>
      <c r="H131" s="458" t="s">
        <v>25</v>
      </c>
      <c r="I131" s="404" t="s">
        <v>25</v>
      </c>
      <c r="J131" s="482" t="s">
        <v>25</v>
      </c>
      <c r="K131" s="458" t="s">
        <v>25</v>
      </c>
      <c r="L131" s="484" t="s">
        <v>25</v>
      </c>
      <c r="M131" s="403" t="s">
        <v>25</v>
      </c>
      <c r="N131" s="458" t="s">
        <v>25</v>
      </c>
      <c r="O131" s="458" t="s">
        <v>25</v>
      </c>
      <c r="P131" s="458" t="s">
        <v>25</v>
      </c>
      <c r="Q131" s="257">
        <v>1400</v>
      </c>
      <c r="R131" s="458">
        <v>5652</v>
      </c>
      <c r="S131" s="468" t="s">
        <v>25</v>
      </c>
      <c r="T131" s="331" t="s">
        <v>62</v>
      </c>
    </row>
    <row r="132" spans="2:20" ht="12" customHeight="1" x14ac:dyDescent="0.2">
      <c r="B132" s="368"/>
      <c r="C132" s="369"/>
      <c r="D132" s="403"/>
      <c r="E132" s="471"/>
      <c r="F132" s="488"/>
      <c r="G132" s="487"/>
      <c r="H132" s="405"/>
      <c r="I132" s="405"/>
      <c r="J132" s="483"/>
      <c r="K132" s="405"/>
      <c r="L132" s="485"/>
      <c r="M132" s="486"/>
      <c r="N132" s="459"/>
      <c r="O132" s="459"/>
      <c r="P132" s="459"/>
      <c r="Q132" s="257">
        <v>3800</v>
      </c>
      <c r="R132" s="459"/>
      <c r="S132" s="469"/>
      <c r="T132" s="331" t="s">
        <v>63</v>
      </c>
    </row>
    <row r="133" spans="2:20" ht="16.5" customHeight="1" x14ac:dyDescent="0.2">
      <c r="B133" s="368"/>
      <c r="C133" s="369"/>
      <c r="D133" s="261">
        <v>48</v>
      </c>
      <c r="E133" s="262">
        <v>32</v>
      </c>
      <c r="F133" s="46" t="s">
        <v>106</v>
      </c>
      <c r="G133" s="261" t="s">
        <v>107</v>
      </c>
      <c r="H133" s="257" t="s">
        <v>25</v>
      </c>
      <c r="I133" s="263">
        <v>1</v>
      </c>
      <c r="J133" s="268" t="s">
        <v>25</v>
      </c>
      <c r="K133" s="257" t="s">
        <v>25</v>
      </c>
      <c r="L133" s="279">
        <v>51</v>
      </c>
      <c r="M133" s="269" t="s">
        <v>25</v>
      </c>
      <c r="N133" s="257" t="s">
        <v>25</v>
      </c>
      <c r="O133" s="257" t="s">
        <v>25</v>
      </c>
      <c r="P133" s="257" t="s">
        <v>25</v>
      </c>
      <c r="Q133" s="257">
        <v>86</v>
      </c>
      <c r="R133" s="262">
        <v>86</v>
      </c>
      <c r="S133" s="260" t="s">
        <v>25</v>
      </c>
      <c r="T133" s="331" t="s">
        <v>105</v>
      </c>
    </row>
    <row r="134" spans="2:20" ht="16.5" customHeight="1" x14ac:dyDescent="0.2">
      <c r="B134" s="368"/>
      <c r="C134" s="369"/>
      <c r="D134" s="261">
        <v>62</v>
      </c>
      <c r="E134" s="262">
        <v>82</v>
      </c>
      <c r="F134" s="43" t="s">
        <v>132</v>
      </c>
      <c r="G134" s="261" t="s">
        <v>133</v>
      </c>
      <c r="H134" s="257" t="s">
        <v>25</v>
      </c>
      <c r="I134" s="263">
        <v>1</v>
      </c>
      <c r="J134" s="268" t="s">
        <v>25</v>
      </c>
      <c r="K134" s="257" t="s">
        <v>25</v>
      </c>
      <c r="L134" s="279">
        <v>10.1</v>
      </c>
      <c r="M134" s="269" t="s">
        <v>25</v>
      </c>
      <c r="N134" s="257" t="s">
        <v>25</v>
      </c>
      <c r="O134" s="257" t="s">
        <v>25</v>
      </c>
      <c r="P134" s="257" t="s">
        <v>25</v>
      </c>
      <c r="Q134" s="257" t="s">
        <v>25</v>
      </c>
      <c r="R134" s="262" t="s">
        <v>25</v>
      </c>
      <c r="S134" s="260" t="s">
        <v>25</v>
      </c>
      <c r="T134" s="331" t="s">
        <v>25</v>
      </c>
    </row>
    <row r="135" spans="2:20" ht="15.75" customHeight="1" x14ac:dyDescent="0.2">
      <c r="B135" s="368"/>
      <c r="C135" s="369"/>
      <c r="D135" s="403">
        <v>63</v>
      </c>
      <c r="E135" s="262">
        <v>84</v>
      </c>
      <c r="F135" s="46" t="s">
        <v>136</v>
      </c>
      <c r="G135" s="261" t="s">
        <v>137</v>
      </c>
      <c r="H135" s="257" t="s">
        <v>25</v>
      </c>
      <c r="I135" s="263">
        <v>1</v>
      </c>
      <c r="J135" s="268" t="s">
        <v>25</v>
      </c>
      <c r="K135" s="257" t="s">
        <v>25</v>
      </c>
      <c r="L135" s="279">
        <v>60.1</v>
      </c>
      <c r="M135" s="269" t="s">
        <v>25</v>
      </c>
      <c r="N135" s="257" t="s">
        <v>25</v>
      </c>
      <c r="O135" s="257" t="s">
        <v>25</v>
      </c>
      <c r="P135" s="257" t="s">
        <v>25</v>
      </c>
      <c r="Q135" s="257" t="s">
        <v>25</v>
      </c>
      <c r="R135" s="262" t="s">
        <v>25</v>
      </c>
      <c r="S135" s="260" t="s">
        <v>25</v>
      </c>
      <c r="T135" s="331" t="s">
        <v>25</v>
      </c>
    </row>
    <row r="136" spans="2:20" ht="20.25" customHeight="1" x14ac:dyDescent="0.2">
      <c r="B136" s="368"/>
      <c r="C136" s="369"/>
      <c r="D136" s="403"/>
      <c r="E136" s="262">
        <v>85</v>
      </c>
      <c r="F136" s="46" t="s">
        <v>136</v>
      </c>
      <c r="G136" s="261" t="s">
        <v>137</v>
      </c>
      <c r="H136" s="257" t="s">
        <v>25</v>
      </c>
      <c r="I136" s="263">
        <v>1</v>
      </c>
      <c r="J136" s="268" t="s">
        <v>25</v>
      </c>
      <c r="K136" s="257" t="s">
        <v>25</v>
      </c>
      <c r="L136" s="279">
        <v>24.2</v>
      </c>
      <c r="M136" s="269" t="s">
        <v>25</v>
      </c>
      <c r="N136" s="257" t="s">
        <v>25</v>
      </c>
      <c r="O136" s="257" t="s">
        <v>25</v>
      </c>
      <c r="P136" s="257" t="s">
        <v>25</v>
      </c>
      <c r="Q136" s="257" t="s">
        <v>25</v>
      </c>
      <c r="R136" s="262" t="s">
        <v>25</v>
      </c>
      <c r="S136" s="260" t="s">
        <v>25</v>
      </c>
      <c r="T136" s="331" t="s">
        <v>25</v>
      </c>
    </row>
    <row r="137" spans="2:20" ht="20.25" customHeight="1" x14ac:dyDescent="0.2">
      <c r="B137" s="368"/>
      <c r="C137" s="369"/>
      <c r="D137" s="261">
        <v>77</v>
      </c>
      <c r="E137" s="262">
        <v>26</v>
      </c>
      <c r="F137" s="46" t="s">
        <v>168</v>
      </c>
      <c r="G137" s="261" t="s">
        <v>169</v>
      </c>
      <c r="H137" s="257" t="s">
        <v>25</v>
      </c>
      <c r="I137" s="263">
        <v>1</v>
      </c>
      <c r="J137" s="268" t="s">
        <v>25</v>
      </c>
      <c r="K137" s="257" t="s">
        <v>25</v>
      </c>
      <c r="L137" s="279">
        <v>161</v>
      </c>
      <c r="M137" s="269" t="s">
        <v>25</v>
      </c>
      <c r="N137" s="257" t="s">
        <v>25</v>
      </c>
      <c r="O137" s="257" t="s">
        <v>25</v>
      </c>
      <c r="P137" s="257" t="s">
        <v>25</v>
      </c>
      <c r="Q137" s="257">
        <v>380</v>
      </c>
      <c r="R137" s="262">
        <v>380</v>
      </c>
      <c r="S137" s="260" t="s">
        <v>25</v>
      </c>
      <c r="T137" s="331" t="s">
        <v>167</v>
      </c>
    </row>
    <row r="138" spans="2:20" ht="20.25" customHeight="1" x14ac:dyDescent="0.2">
      <c r="B138" s="368"/>
      <c r="C138" s="369"/>
      <c r="D138" s="261">
        <v>78</v>
      </c>
      <c r="E138" s="262">
        <v>25</v>
      </c>
      <c r="F138" s="46" t="s">
        <v>171</v>
      </c>
      <c r="G138" s="261" t="s">
        <v>172</v>
      </c>
      <c r="H138" s="257" t="s">
        <v>25</v>
      </c>
      <c r="I138" s="263">
        <v>1</v>
      </c>
      <c r="J138" s="268" t="s">
        <v>25</v>
      </c>
      <c r="K138" s="257" t="s">
        <v>25</v>
      </c>
      <c r="L138" s="279">
        <v>53</v>
      </c>
      <c r="M138" s="269" t="s">
        <v>25</v>
      </c>
      <c r="N138" s="257" t="s">
        <v>25</v>
      </c>
      <c r="O138" s="257" t="s">
        <v>25</v>
      </c>
      <c r="P138" s="257" t="s">
        <v>25</v>
      </c>
      <c r="Q138" s="257">
        <v>90</v>
      </c>
      <c r="R138" s="262">
        <v>90</v>
      </c>
      <c r="S138" s="260" t="s">
        <v>25</v>
      </c>
      <c r="T138" s="331" t="s">
        <v>170</v>
      </c>
    </row>
    <row r="139" spans="2:20" ht="20.25" customHeight="1" x14ac:dyDescent="0.2">
      <c r="B139" s="368"/>
      <c r="C139" s="369"/>
      <c r="D139" s="261">
        <v>80</v>
      </c>
      <c r="E139" s="262">
        <v>78</v>
      </c>
      <c r="F139" s="46" t="s">
        <v>178</v>
      </c>
      <c r="G139" s="261" t="s">
        <v>179</v>
      </c>
      <c r="H139" s="257" t="s">
        <v>25</v>
      </c>
      <c r="I139" s="263">
        <v>1</v>
      </c>
      <c r="J139" s="268" t="s">
        <v>25</v>
      </c>
      <c r="K139" s="257" t="s">
        <v>25</v>
      </c>
      <c r="L139" s="279">
        <v>2.2000000000000002</v>
      </c>
      <c r="M139" s="269" t="s">
        <v>25</v>
      </c>
      <c r="N139" s="257" t="s">
        <v>25</v>
      </c>
      <c r="O139" s="257" t="s">
        <v>25</v>
      </c>
      <c r="P139" s="257" t="s">
        <v>25</v>
      </c>
      <c r="Q139" s="257" t="s">
        <v>25</v>
      </c>
      <c r="R139" s="262" t="s">
        <v>25</v>
      </c>
      <c r="S139" s="260" t="s">
        <v>25</v>
      </c>
      <c r="T139" s="331" t="s">
        <v>25</v>
      </c>
    </row>
    <row r="140" spans="2:20" ht="15.75" customHeight="1" x14ac:dyDescent="0.2">
      <c r="B140" s="368"/>
      <c r="C140" s="369"/>
      <c r="D140" s="261">
        <v>86</v>
      </c>
      <c r="E140" s="262">
        <v>48</v>
      </c>
      <c r="F140" s="46" t="s">
        <v>189</v>
      </c>
      <c r="G140" s="261" t="s">
        <v>190</v>
      </c>
      <c r="H140" s="257" t="s">
        <v>25</v>
      </c>
      <c r="I140" s="263">
        <v>1</v>
      </c>
      <c r="J140" s="268" t="s">
        <v>25</v>
      </c>
      <c r="K140" s="257" t="s">
        <v>25</v>
      </c>
      <c r="L140" s="279">
        <v>47</v>
      </c>
      <c r="M140" s="269" t="s">
        <v>25</v>
      </c>
      <c r="N140" s="257" t="s">
        <v>25</v>
      </c>
      <c r="O140" s="257" t="s">
        <v>25</v>
      </c>
      <c r="P140" s="257" t="s">
        <v>25</v>
      </c>
      <c r="Q140" s="257">
        <v>80</v>
      </c>
      <c r="R140" s="262">
        <v>80</v>
      </c>
      <c r="S140" s="260" t="s">
        <v>25</v>
      </c>
      <c r="T140" s="331" t="s">
        <v>188</v>
      </c>
    </row>
    <row r="141" spans="2:20" ht="13.5" customHeight="1" x14ac:dyDescent="0.2">
      <c r="B141" s="368"/>
      <c r="C141" s="369"/>
      <c r="D141" s="261">
        <v>91</v>
      </c>
      <c r="E141" s="262">
        <v>72</v>
      </c>
      <c r="F141" s="46" t="s">
        <v>196</v>
      </c>
      <c r="G141" s="261" t="s">
        <v>197</v>
      </c>
      <c r="H141" s="257" t="s">
        <v>25</v>
      </c>
      <c r="I141" s="263">
        <v>1</v>
      </c>
      <c r="J141" s="268" t="s">
        <v>25</v>
      </c>
      <c r="K141" s="257" t="s">
        <v>25</v>
      </c>
      <c r="L141" s="279">
        <v>64</v>
      </c>
      <c r="M141" s="269" t="s">
        <v>25</v>
      </c>
      <c r="N141" s="257" t="s">
        <v>25</v>
      </c>
      <c r="O141" s="257" t="s">
        <v>25</v>
      </c>
      <c r="P141" s="257" t="s">
        <v>25</v>
      </c>
      <c r="Q141" s="257">
        <v>180</v>
      </c>
      <c r="R141" s="262">
        <v>180</v>
      </c>
      <c r="S141" s="260" t="s">
        <v>25</v>
      </c>
      <c r="T141" s="331" t="s">
        <v>195</v>
      </c>
    </row>
    <row r="142" spans="2:20" ht="14.25" customHeight="1" x14ac:dyDescent="0.2">
      <c r="B142" s="368"/>
      <c r="C142" s="369"/>
      <c r="D142" s="261">
        <v>96</v>
      </c>
      <c r="E142" s="262">
        <v>71</v>
      </c>
      <c r="F142" s="46" t="s">
        <v>204</v>
      </c>
      <c r="G142" s="261" t="s">
        <v>205</v>
      </c>
      <c r="H142" s="257" t="s">
        <v>25</v>
      </c>
      <c r="I142" s="263">
        <v>1</v>
      </c>
      <c r="J142" s="268" t="s">
        <v>25</v>
      </c>
      <c r="K142" s="257" t="s">
        <v>25</v>
      </c>
      <c r="L142" s="279">
        <v>64</v>
      </c>
      <c r="M142" s="269" t="s">
        <v>25</v>
      </c>
      <c r="N142" s="257" t="s">
        <v>25</v>
      </c>
      <c r="O142" s="257" t="s">
        <v>25</v>
      </c>
      <c r="P142" s="257" t="s">
        <v>25</v>
      </c>
      <c r="Q142" s="257">
        <v>100</v>
      </c>
      <c r="R142" s="262">
        <v>100</v>
      </c>
      <c r="S142" s="260" t="s">
        <v>25</v>
      </c>
      <c r="T142" s="331" t="s">
        <v>203</v>
      </c>
    </row>
    <row r="143" spans="2:20" ht="14.25" customHeight="1" x14ac:dyDescent="0.2">
      <c r="B143" s="368"/>
      <c r="C143" s="369"/>
      <c r="D143" s="261">
        <v>97</v>
      </c>
      <c r="E143" s="262">
        <v>67</v>
      </c>
      <c r="F143" s="46" t="s">
        <v>204</v>
      </c>
      <c r="G143" s="261" t="s">
        <v>207</v>
      </c>
      <c r="H143" s="257" t="s">
        <v>25</v>
      </c>
      <c r="I143" s="263">
        <v>1</v>
      </c>
      <c r="J143" s="268" t="s">
        <v>25</v>
      </c>
      <c r="K143" s="257" t="s">
        <v>25</v>
      </c>
      <c r="L143" s="279">
        <v>62</v>
      </c>
      <c r="M143" s="269" t="s">
        <v>25</v>
      </c>
      <c r="N143" s="257" t="s">
        <v>25</v>
      </c>
      <c r="O143" s="257" t="s">
        <v>25</v>
      </c>
      <c r="P143" s="257" t="s">
        <v>25</v>
      </c>
      <c r="Q143" s="257">
        <v>101</v>
      </c>
      <c r="R143" s="262">
        <v>101</v>
      </c>
      <c r="S143" s="260" t="s">
        <v>25</v>
      </c>
      <c r="T143" s="331" t="s">
        <v>206</v>
      </c>
    </row>
    <row r="144" spans="2:20" ht="16.5" customHeight="1" x14ac:dyDescent="0.2">
      <c r="B144" s="368"/>
      <c r="C144" s="369"/>
      <c r="D144" s="261">
        <v>101</v>
      </c>
      <c r="E144" s="262">
        <v>79</v>
      </c>
      <c r="F144" s="46" t="s">
        <v>214</v>
      </c>
      <c r="G144" s="261" t="s">
        <v>215</v>
      </c>
      <c r="H144" s="257" t="s">
        <v>25</v>
      </c>
      <c r="I144" s="263">
        <v>1</v>
      </c>
      <c r="J144" s="268" t="s">
        <v>25</v>
      </c>
      <c r="K144" s="257" t="s">
        <v>25</v>
      </c>
      <c r="L144" s="279">
        <v>1.5</v>
      </c>
      <c r="M144" s="269" t="s">
        <v>25</v>
      </c>
      <c r="N144" s="257" t="s">
        <v>25</v>
      </c>
      <c r="O144" s="257" t="s">
        <v>25</v>
      </c>
      <c r="P144" s="257" t="s">
        <v>25</v>
      </c>
      <c r="Q144" s="257" t="s">
        <v>25</v>
      </c>
      <c r="R144" s="262" t="s">
        <v>25</v>
      </c>
      <c r="S144" s="260" t="s">
        <v>25</v>
      </c>
      <c r="T144" s="331" t="s">
        <v>25</v>
      </c>
    </row>
    <row r="145" spans="2:20" ht="13.5" customHeight="1" x14ac:dyDescent="0.2">
      <c r="B145" s="368"/>
      <c r="C145" s="369"/>
      <c r="D145" s="261">
        <v>103</v>
      </c>
      <c r="E145" s="262">
        <v>81</v>
      </c>
      <c r="F145" s="46" t="s">
        <v>218</v>
      </c>
      <c r="G145" s="261" t="s">
        <v>215</v>
      </c>
      <c r="H145" s="257" t="s">
        <v>25</v>
      </c>
      <c r="I145" s="263">
        <v>1</v>
      </c>
      <c r="J145" s="268" t="s">
        <v>25</v>
      </c>
      <c r="K145" s="257" t="s">
        <v>25</v>
      </c>
      <c r="L145" s="279">
        <v>2.7</v>
      </c>
      <c r="M145" s="269" t="s">
        <v>25</v>
      </c>
      <c r="N145" s="257" t="s">
        <v>25</v>
      </c>
      <c r="O145" s="257" t="s">
        <v>25</v>
      </c>
      <c r="P145" s="257" t="s">
        <v>25</v>
      </c>
      <c r="Q145" s="257" t="s">
        <v>25</v>
      </c>
      <c r="R145" s="262" t="s">
        <v>25</v>
      </c>
      <c r="S145" s="260" t="s">
        <v>25</v>
      </c>
      <c r="T145" s="331" t="s">
        <v>25</v>
      </c>
    </row>
    <row r="146" spans="2:20" ht="13.5" customHeight="1" x14ac:dyDescent="0.2">
      <c r="B146" s="368"/>
      <c r="C146" s="369"/>
      <c r="D146" s="261">
        <v>117</v>
      </c>
      <c r="E146" s="262">
        <v>70</v>
      </c>
      <c r="F146" s="46" t="s">
        <v>233</v>
      </c>
      <c r="G146" s="261" t="s">
        <v>234</v>
      </c>
      <c r="H146" s="257" t="s">
        <v>25</v>
      </c>
      <c r="I146" s="263">
        <v>1</v>
      </c>
      <c r="J146" s="268" t="s">
        <v>25</v>
      </c>
      <c r="K146" s="257" t="s">
        <v>25</v>
      </c>
      <c r="L146" s="279">
        <v>38</v>
      </c>
      <c r="M146" s="269" t="s">
        <v>25</v>
      </c>
      <c r="N146" s="257" t="s">
        <v>25</v>
      </c>
      <c r="O146" s="257" t="s">
        <v>25</v>
      </c>
      <c r="P146" s="257" t="s">
        <v>25</v>
      </c>
      <c r="Q146" s="257">
        <v>100</v>
      </c>
      <c r="R146" s="262">
        <v>100</v>
      </c>
      <c r="S146" s="260" t="s">
        <v>25</v>
      </c>
      <c r="T146" s="331" t="s">
        <v>232</v>
      </c>
    </row>
    <row r="147" spans="2:20" ht="13.5" customHeight="1" x14ac:dyDescent="0.2">
      <c r="B147" s="368"/>
      <c r="C147" s="369"/>
      <c r="D147" s="261">
        <v>134</v>
      </c>
      <c r="E147" s="262">
        <v>108</v>
      </c>
      <c r="F147" s="46" t="s">
        <v>260</v>
      </c>
      <c r="G147" s="261" t="s">
        <v>197</v>
      </c>
      <c r="H147" s="257" t="s">
        <v>25</v>
      </c>
      <c r="I147" s="263">
        <v>1</v>
      </c>
      <c r="J147" s="268" t="s">
        <v>25</v>
      </c>
      <c r="K147" s="257" t="s">
        <v>25</v>
      </c>
      <c r="L147" s="279">
        <v>41</v>
      </c>
      <c r="M147" s="269" t="s">
        <v>25</v>
      </c>
      <c r="N147" s="257" t="s">
        <v>25</v>
      </c>
      <c r="O147" s="257" t="s">
        <v>25</v>
      </c>
      <c r="P147" s="257" t="s">
        <v>25</v>
      </c>
      <c r="Q147" s="257">
        <v>70</v>
      </c>
      <c r="R147" s="262">
        <v>70</v>
      </c>
      <c r="S147" s="260" t="s">
        <v>25</v>
      </c>
      <c r="T147" s="331" t="s">
        <v>261</v>
      </c>
    </row>
    <row r="148" spans="2:20" ht="13.5" customHeight="1" x14ac:dyDescent="0.2">
      <c r="B148" s="368"/>
      <c r="C148" s="369"/>
      <c r="D148" s="261">
        <v>141</v>
      </c>
      <c r="E148" s="262">
        <v>113</v>
      </c>
      <c r="F148" s="46" t="s">
        <v>260</v>
      </c>
      <c r="G148" s="261" t="s">
        <v>259</v>
      </c>
      <c r="H148" s="257" t="s">
        <v>25</v>
      </c>
      <c r="I148" s="263">
        <v>1</v>
      </c>
      <c r="J148" s="268" t="s">
        <v>25</v>
      </c>
      <c r="K148" s="257" t="s">
        <v>25</v>
      </c>
      <c r="L148" s="279">
        <v>44</v>
      </c>
      <c r="M148" s="269" t="s">
        <v>25</v>
      </c>
      <c r="N148" s="257" t="s">
        <v>25</v>
      </c>
      <c r="O148" s="257" t="s">
        <v>25</v>
      </c>
      <c r="P148" s="257" t="s">
        <v>25</v>
      </c>
      <c r="Q148" s="257" t="s">
        <v>25</v>
      </c>
      <c r="R148" s="262">
        <v>44</v>
      </c>
      <c r="S148" s="260" t="s">
        <v>25</v>
      </c>
      <c r="T148" s="331" t="s">
        <v>25</v>
      </c>
    </row>
    <row r="149" spans="2:20" ht="13.5" customHeight="1" x14ac:dyDescent="0.2">
      <c r="B149" s="368"/>
      <c r="C149" s="369"/>
      <c r="D149" s="261">
        <v>153</v>
      </c>
      <c r="E149" s="262" t="s">
        <v>25</v>
      </c>
      <c r="F149" s="46" t="s">
        <v>260</v>
      </c>
      <c r="G149" s="261" t="s">
        <v>197</v>
      </c>
      <c r="H149" s="257" t="s">
        <v>25</v>
      </c>
      <c r="I149" s="263">
        <v>1</v>
      </c>
      <c r="J149" s="268" t="s">
        <v>25</v>
      </c>
      <c r="K149" s="257" t="s">
        <v>25</v>
      </c>
      <c r="L149" s="279">
        <v>54</v>
      </c>
      <c r="M149" s="269" t="s">
        <v>25</v>
      </c>
      <c r="N149" s="257" t="s">
        <v>25</v>
      </c>
      <c r="O149" s="257" t="s">
        <v>25</v>
      </c>
      <c r="P149" s="257" t="s">
        <v>25</v>
      </c>
      <c r="Q149" s="257" t="s">
        <v>25</v>
      </c>
      <c r="R149" s="262">
        <v>123</v>
      </c>
      <c r="S149" s="260" t="s">
        <v>25</v>
      </c>
      <c r="T149" s="331" t="s">
        <v>25</v>
      </c>
    </row>
    <row r="150" spans="2:20" ht="15" customHeight="1" x14ac:dyDescent="0.2">
      <c r="B150" s="368"/>
      <c r="C150" s="369"/>
      <c r="D150" s="261">
        <v>154</v>
      </c>
      <c r="E150" s="262" t="s">
        <v>25</v>
      </c>
      <c r="F150" s="46" t="s">
        <v>260</v>
      </c>
      <c r="G150" s="261" t="s">
        <v>197</v>
      </c>
      <c r="H150" s="257" t="s">
        <v>25</v>
      </c>
      <c r="I150" s="257" t="s">
        <v>25</v>
      </c>
      <c r="J150" s="268" t="s">
        <v>25</v>
      </c>
      <c r="K150" s="257" t="s">
        <v>25</v>
      </c>
      <c r="L150" s="279">
        <v>54</v>
      </c>
      <c r="M150" s="269" t="s">
        <v>25</v>
      </c>
      <c r="N150" s="257" t="s">
        <v>25</v>
      </c>
      <c r="O150" s="257" t="s">
        <v>25</v>
      </c>
      <c r="P150" s="257" t="s">
        <v>25</v>
      </c>
      <c r="Q150" s="257" t="s">
        <v>25</v>
      </c>
      <c r="R150" s="262">
        <v>62</v>
      </c>
      <c r="S150" s="260" t="s">
        <v>25</v>
      </c>
      <c r="T150" s="331" t="s">
        <v>25</v>
      </c>
    </row>
    <row r="151" spans="2:20" ht="20.25" customHeight="1" thickBot="1" x14ac:dyDescent="0.25">
      <c r="B151" s="368"/>
      <c r="C151" s="369"/>
      <c r="D151" s="318">
        <v>155</v>
      </c>
      <c r="E151" s="117" t="s">
        <v>25</v>
      </c>
      <c r="F151" s="319" t="s">
        <v>260</v>
      </c>
      <c r="G151" s="318" t="s">
        <v>264</v>
      </c>
      <c r="H151" s="120" t="s">
        <v>25</v>
      </c>
      <c r="I151" s="119" t="s">
        <v>25</v>
      </c>
      <c r="J151" s="329" t="s">
        <v>25</v>
      </c>
      <c r="K151" s="120" t="s">
        <v>25</v>
      </c>
      <c r="L151" s="323">
        <v>32</v>
      </c>
      <c r="M151" s="330" t="s">
        <v>25</v>
      </c>
      <c r="N151" s="120" t="s">
        <v>25</v>
      </c>
      <c r="O151" s="120" t="s">
        <v>25</v>
      </c>
      <c r="P151" s="120" t="s">
        <v>25</v>
      </c>
      <c r="Q151" s="120" t="s">
        <v>25</v>
      </c>
      <c r="R151" s="117">
        <v>92</v>
      </c>
      <c r="S151" s="133" t="s">
        <v>25</v>
      </c>
      <c r="T151" s="139" t="s">
        <v>25</v>
      </c>
    </row>
    <row r="152" spans="2:20" ht="21.75" customHeight="1" thickBot="1" x14ac:dyDescent="0.25">
      <c r="B152" s="370"/>
      <c r="C152" s="371"/>
      <c r="D152" s="397" t="s">
        <v>22</v>
      </c>
      <c r="E152" s="398"/>
      <c r="F152" s="399"/>
      <c r="G152" s="31"/>
      <c r="H152" s="32"/>
      <c r="I152" s="32"/>
      <c r="J152" s="219"/>
      <c r="K152" s="33"/>
      <c r="L152" s="234">
        <f>SUM(L128:L151)</f>
        <v>1073.8000000000002</v>
      </c>
      <c r="M152" s="126"/>
      <c r="N152" s="130"/>
      <c r="O152" s="125"/>
      <c r="P152" s="130"/>
      <c r="Q152" s="127">
        <f>SUM(Q128:Q151)</f>
        <v>7353</v>
      </c>
      <c r="R152" s="128">
        <f>SUM(R128:R151)</f>
        <v>8109</v>
      </c>
      <c r="S152" s="131"/>
      <c r="T152" s="184"/>
    </row>
    <row r="153" spans="2:20" ht="14.25" customHeight="1" x14ac:dyDescent="0.2">
      <c r="B153" s="361" t="s">
        <v>48</v>
      </c>
      <c r="C153" s="362"/>
      <c r="D153" s="87">
        <v>4</v>
      </c>
      <c r="E153" s="88" t="s">
        <v>25</v>
      </c>
      <c r="F153" s="40" t="s">
        <v>47</v>
      </c>
      <c r="G153" s="87" t="s">
        <v>50</v>
      </c>
      <c r="H153" s="39" t="s">
        <v>25</v>
      </c>
      <c r="I153" s="39" t="s">
        <v>25</v>
      </c>
      <c r="J153" s="221" t="s">
        <v>25</v>
      </c>
      <c r="K153" s="34" t="s">
        <v>25</v>
      </c>
      <c r="L153" s="242" t="s">
        <v>25</v>
      </c>
      <c r="M153" s="91" t="s">
        <v>25</v>
      </c>
      <c r="N153" s="92" t="s">
        <v>25</v>
      </c>
      <c r="O153" s="11" t="s">
        <v>25</v>
      </c>
      <c r="P153" s="39" t="s">
        <v>25</v>
      </c>
      <c r="Q153" s="34">
        <v>845</v>
      </c>
      <c r="R153" s="34">
        <v>885</v>
      </c>
      <c r="S153" s="40" t="s">
        <v>25</v>
      </c>
      <c r="T153" s="41" t="s">
        <v>49</v>
      </c>
    </row>
    <row r="154" spans="2:20" ht="27.75" customHeight="1" x14ac:dyDescent="0.2">
      <c r="B154" s="363"/>
      <c r="C154" s="362"/>
      <c r="D154" s="99">
        <v>6</v>
      </c>
      <c r="E154" s="100">
        <v>2</v>
      </c>
      <c r="F154" s="98" t="s">
        <v>53</v>
      </c>
      <c r="G154" s="99" t="s">
        <v>54</v>
      </c>
      <c r="H154" s="96" t="s">
        <v>25</v>
      </c>
      <c r="I154" s="96">
        <v>1</v>
      </c>
      <c r="J154" s="212" t="s">
        <v>25</v>
      </c>
      <c r="K154" s="97" t="s">
        <v>25</v>
      </c>
      <c r="L154" s="232">
        <v>88</v>
      </c>
      <c r="M154" s="101" t="s">
        <v>25</v>
      </c>
      <c r="N154" s="102" t="s">
        <v>25</v>
      </c>
      <c r="O154" s="103" t="s">
        <v>25</v>
      </c>
      <c r="P154" s="96" t="s">
        <v>25</v>
      </c>
      <c r="Q154" s="97">
        <v>2135</v>
      </c>
      <c r="R154" s="97">
        <v>2135</v>
      </c>
      <c r="S154" s="98" t="s">
        <v>25</v>
      </c>
      <c r="T154" s="47" t="s">
        <v>55</v>
      </c>
    </row>
    <row r="155" spans="2:20" ht="16.5" customHeight="1" x14ac:dyDescent="0.2">
      <c r="B155" s="363"/>
      <c r="C155" s="362"/>
      <c r="D155" s="99">
        <v>9</v>
      </c>
      <c r="E155" s="100" t="s">
        <v>25</v>
      </c>
      <c r="F155" s="98" t="s">
        <v>25</v>
      </c>
      <c r="G155" s="99" t="s">
        <v>57</v>
      </c>
      <c r="H155" s="96" t="s">
        <v>25</v>
      </c>
      <c r="I155" s="96" t="s">
        <v>25</v>
      </c>
      <c r="J155" s="212" t="s">
        <v>25</v>
      </c>
      <c r="K155" s="97" t="s">
        <v>25</v>
      </c>
      <c r="L155" s="232" t="s">
        <v>25</v>
      </c>
      <c r="M155" s="101" t="s">
        <v>25</v>
      </c>
      <c r="N155" s="102" t="s">
        <v>25</v>
      </c>
      <c r="O155" s="103" t="s">
        <v>25</v>
      </c>
      <c r="P155" s="96" t="s">
        <v>25</v>
      </c>
      <c r="Q155" s="97" t="s">
        <v>25</v>
      </c>
      <c r="R155" s="179">
        <v>1945</v>
      </c>
      <c r="S155" s="98" t="s">
        <v>25</v>
      </c>
      <c r="T155" s="47" t="s">
        <v>25</v>
      </c>
    </row>
    <row r="156" spans="2:20" ht="17.25" customHeight="1" x14ac:dyDescent="0.2">
      <c r="B156" s="363"/>
      <c r="C156" s="362"/>
      <c r="D156" s="99">
        <v>10</v>
      </c>
      <c r="E156" s="100">
        <v>7</v>
      </c>
      <c r="F156" s="98" t="s">
        <v>58</v>
      </c>
      <c r="G156" s="99" t="s">
        <v>59</v>
      </c>
      <c r="H156" s="96" t="s">
        <v>25</v>
      </c>
      <c r="I156" s="96">
        <v>1</v>
      </c>
      <c r="J156" s="212" t="s">
        <v>25</v>
      </c>
      <c r="K156" s="97" t="s">
        <v>25</v>
      </c>
      <c r="L156" s="232" t="s">
        <v>25</v>
      </c>
      <c r="M156" s="101" t="s">
        <v>25</v>
      </c>
      <c r="N156" s="102" t="s">
        <v>25</v>
      </c>
      <c r="O156" s="103" t="s">
        <v>25</v>
      </c>
      <c r="P156" s="96" t="s">
        <v>25</v>
      </c>
      <c r="Q156" s="97">
        <v>2524</v>
      </c>
      <c r="R156" s="179">
        <v>2802</v>
      </c>
      <c r="S156" s="98" t="s">
        <v>25</v>
      </c>
      <c r="T156" s="47" t="s">
        <v>240</v>
      </c>
    </row>
    <row r="157" spans="2:20" ht="16.5" customHeight="1" x14ac:dyDescent="0.2">
      <c r="B157" s="363"/>
      <c r="C157" s="362"/>
      <c r="D157" s="402">
        <v>16</v>
      </c>
      <c r="E157" s="471" t="s">
        <v>25</v>
      </c>
      <c r="F157" s="473" t="s">
        <v>25</v>
      </c>
      <c r="G157" s="402" t="s">
        <v>64</v>
      </c>
      <c r="H157" s="404" t="s">
        <v>25</v>
      </c>
      <c r="I157" s="404" t="s">
        <v>25</v>
      </c>
      <c r="J157" s="475" t="s">
        <v>25</v>
      </c>
      <c r="K157" s="458" t="s">
        <v>25</v>
      </c>
      <c r="L157" s="477" t="s">
        <v>25</v>
      </c>
      <c r="M157" s="479" t="s">
        <v>25</v>
      </c>
      <c r="N157" s="480" t="s">
        <v>25</v>
      </c>
      <c r="O157" s="481" t="s">
        <v>25</v>
      </c>
      <c r="P157" s="404" t="s">
        <v>25</v>
      </c>
      <c r="Q157" s="97">
        <v>2025</v>
      </c>
      <c r="R157" s="458">
        <v>2658</v>
      </c>
      <c r="S157" s="473" t="s">
        <v>25</v>
      </c>
      <c r="T157" s="47" t="s">
        <v>65</v>
      </c>
    </row>
    <row r="158" spans="2:20" ht="24.75" customHeight="1" x14ac:dyDescent="0.2">
      <c r="B158" s="363"/>
      <c r="C158" s="362"/>
      <c r="D158" s="470"/>
      <c r="E158" s="472"/>
      <c r="F158" s="474"/>
      <c r="G158" s="470"/>
      <c r="H158" s="472"/>
      <c r="I158" s="472"/>
      <c r="J158" s="476"/>
      <c r="K158" s="472"/>
      <c r="L158" s="478"/>
      <c r="M158" s="470"/>
      <c r="N158" s="472"/>
      <c r="O158" s="472"/>
      <c r="P158" s="472"/>
      <c r="Q158" s="97">
        <v>519</v>
      </c>
      <c r="R158" s="472"/>
      <c r="S158" s="474"/>
      <c r="T158" s="47" t="s">
        <v>66</v>
      </c>
    </row>
    <row r="159" spans="2:20" ht="26.25" customHeight="1" x14ac:dyDescent="0.2">
      <c r="B159" s="363"/>
      <c r="C159" s="362"/>
      <c r="D159" s="76">
        <v>57</v>
      </c>
      <c r="E159" s="75" t="s">
        <v>25</v>
      </c>
      <c r="F159" s="93" t="s">
        <v>25</v>
      </c>
      <c r="G159" s="99" t="s">
        <v>57</v>
      </c>
      <c r="H159" s="75" t="s">
        <v>25</v>
      </c>
      <c r="I159" s="75" t="s">
        <v>25</v>
      </c>
      <c r="J159" s="222" t="s">
        <v>25</v>
      </c>
      <c r="K159" s="75" t="s">
        <v>25</v>
      </c>
      <c r="L159" s="243" t="s">
        <v>25</v>
      </c>
      <c r="M159" s="76" t="s">
        <v>25</v>
      </c>
      <c r="N159" s="75" t="s">
        <v>25</v>
      </c>
      <c r="O159" s="75" t="s">
        <v>25</v>
      </c>
      <c r="P159" s="75" t="s">
        <v>25</v>
      </c>
      <c r="Q159" s="97">
        <v>2300</v>
      </c>
      <c r="R159" s="75">
        <v>2099</v>
      </c>
      <c r="S159" s="93" t="s">
        <v>25</v>
      </c>
      <c r="T159" s="47" t="s">
        <v>120</v>
      </c>
    </row>
    <row r="160" spans="2:20" ht="16.5" customHeight="1" x14ac:dyDescent="0.2">
      <c r="B160" s="363"/>
      <c r="C160" s="362"/>
      <c r="D160" s="470">
        <v>87</v>
      </c>
      <c r="E160" s="75">
        <v>94</v>
      </c>
      <c r="F160" s="93" t="s">
        <v>87</v>
      </c>
      <c r="G160" s="76" t="s">
        <v>192</v>
      </c>
      <c r="H160" s="75" t="s">
        <v>25</v>
      </c>
      <c r="I160" s="75">
        <v>16</v>
      </c>
      <c r="J160" s="222" t="s">
        <v>25</v>
      </c>
      <c r="K160" s="75" t="s">
        <v>25</v>
      </c>
      <c r="L160" s="243">
        <v>317</v>
      </c>
      <c r="M160" s="76" t="s">
        <v>25</v>
      </c>
      <c r="N160" s="75" t="s">
        <v>25</v>
      </c>
      <c r="O160" s="75" t="s">
        <v>25</v>
      </c>
      <c r="P160" s="75" t="s">
        <v>25</v>
      </c>
      <c r="Q160" s="458">
        <v>2680</v>
      </c>
      <c r="R160" s="472">
        <v>2980</v>
      </c>
      <c r="S160" s="93" t="s">
        <v>25</v>
      </c>
      <c r="T160" s="492" t="s">
        <v>191</v>
      </c>
    </row>
    <row r="161" spans="2:20" ht="17.25" customHeight="1" x14ac:dyDescent="0.2">
      <c r="B161" s="363"/>
      <c r="C161" s="362"/>
      <c r="D161" s="470"/>
      <c r="E161" s="100">
        <v>95</v>
      </c>
      <c r="F161" s="98" t="s">
        <v>87</v>
      </c>
      <c r="G161" s="99" t="s">
        <v>192</v>
      </c>
      <c r="H161" s="96" t="s">
        <v>25</v>
      </c>
      <c r="I161" s="96">
        <v>16</v>
      </c>
      <c r="J161" s="212" t="s">
        <v>25</v>
      </c>
      <c r="K161" s="97" t="s">
        <v>25</v>
      </c>
      <c r="L161" s="232">
        <v>317</v>
      </c>
      <c r="M161" s="76" t="s">
        <v>25</v>
      </c>
      <c r="N161" s="75" t="s">
        <v>25</v>
      </c>
      <c r="O161" s="75" t="s">
        <v>25</v>
      </c>
      <c r="P161" s="75" t="s">
        <v>25</v>
      </c>
      <c r="Q161" s="472"/>
      <c r="R161" s="472"/>
      <c r="S161" s="98" t="s">
        <v>25</v>
      </c>
      <c r="T161" s="493"/>
    </row>
    <row r="162" spans="2:20" ht="17.25" customHeight="1" thickBot="1" x14ac:dyDescent="0.25">
      <c r="B162" s="363"/>
      <c r="C162" s="362"/>
      <c r="D162" s="116">
        <v>123</v>
      </c>
      <c r="E162" s="117"/>
      <c r="F162" s="118" t="s">
        <v>192</v>
      </c>
      <c r="G162" s="116" t="s">
        <v>192</v>
      </c>
      <c r="H162" s="119"/>
      <c r="I162" s="119">
        <v>4</v>
      </c>
      <c r="J162" s="223"/>
      <c r="K162" s="120"/>
      <c r="L162" s="244" t="s">
        <v>242</v>
      </c>
      <c r="M162" s="116"/>
      <c r="N162" s="121"/>
      <c r="O162" s="121"/>
      <c r="P162" s="121"/>
      <c r="Q162" s="121"/>
      <c r="R162" s="121">
        <v>942</v>
      </c>
      <c r="S162" s="122"/>
      <c r="T162" s="124"/>
    </row>
    <row r="163" spans="2:20" ht="25.5" customHeight="1" thickBot="1" x14ac:dyDescent="0.25">
      <c r="B163" s="364"/>
      <c r="C163" s="365"/>
      <c r="D163" s="397" t="s">
        <v>250</v>
      </c>
      <c r="E163" s="400"/>
      <c r="F163" s="401"/>
      <c r="G163" s="31"/>
      <c r="H163" s="32"/>
      <c r="I163" s="32"/>
      <c r="J163" s="219"/>
      <c r="K163" s="33"/>
      <c r="L163" s="234">
        <f>SUM(L153:L162)</f>
        <v>722</v>
      </c>
      <c r="M163" s="126"/>
      <c r="N163" s="130"/>
      <c r="O163" s="125"/>
      <c r="P163" s="130"/>
      <c r="Q163" s="127">
        <f>SUM(Q153:Q162)</f>
        <v>13028</v>
      </c>
      <c r="R163" s="128">
        <f>SUM(R153:R162)</f>
        <v>16446</v>
      </c>
      <c r="S163" s="131"/>
      <c r="T163" s="65"/>
    </row>
    <row r="164" spans="2:20" ht="15" customHeight="1" x14ac:dyDescent="0.2">
      <c r="B164" s="366" t="s">
        <v>27</v>
      </c>
      <c r="C164" s="379"/>
      <c r="D164" s="87">
        <v>1</v>
      </c>
      <c r="E164" s="88" t="s">
        <v>25</v>
      </c>
      <c r="F164" s="547" t="s">
        <v>25</v>
      </c>
      <c r="G164" s="87" t="s">
        <v>28</v>
      </c>
      <c r="H164" s="88" t="s">
        <v>25</v>
      </c>
      <c r="I164" s="88" t="s">
        <v>25</v>
      </c>
      <c r="J164" s="320" t="s">
        <v>25</v>
      </c>
      <c r="K164" s="88" t="s">
        <v>25</v>
      </c>
      <c r="L164" s="551" t="s">
        <v>25</v>
      </c>
      <c r="M164" s="324" t="s">
        <v>25</v>
      </c>
      <c r="N164" s="88" t="s">
        <v>25</v>
      </c>
      <c r="O164" s="88" t="s">
        <v>25</v>
      </c>
      <c r="P164" s="88" t="s">
        <v>25</v>
      </c>
      <c r="Q164" s="34" t="s">
        <v>25</v>
      </c>
      <c r="R164" s="88">
        <v>2283</v>
      </c>
      <c r="S164" s="325" t="s">
        <v>25</v>
      </c>
      <c r="T164" s="41" t="s">
        <v>25</v>
      </c>
    </row>
    <row r="165" spans="2:20" ht="15" customHeight="1" x14ac:dyDescent="0.2">
      <c r="B165" s="361"/>
      <c r="C165" s="381"/>
      <c r="D165" s="280" t="s">
        <v>252</v>
      </c>
      <c r="E165" s="284" t="s">
        <v>25</v>
      </c>
      <c r="F165" s="548" t="s">
        <v>25</v>
      </c>
      <c r="G165" s="283" t="s">
        <v>28</v>
      </c>
      <c r="H165" s="284" t="s">
        <v>25</v>
      </c>
      <c r="I165" s="284" t="s">
        <v>25</v>
      </c>
      <c r="J165" s="278" t="s">
        <v>25</v>
      </c>
      <c r="K165" s="284" t="s">
        <v>25</v>
      </c>
      <c r="L165" s="552" t="s">
        <v>25</v>
      </c>
      <c r="M165" s="280" t="s">
        <v>25</v>
      </c>
      <c r="N165" s="284" t="s">
        <v>25</v>
      </c>
      <c r="O165" s="284" t="s">
        <v>25</v>
      </c>
      <c r="P165" s="284" t="s">
        <v>25</v>
      </c>
      <c r="Q165" s="281" t="s">
        <v>25</v>
      </c>
      <c r="R165" s="326">
        <v>8078</v>
      </c>
      <c r="S165" s="328" t="s">
        <v>25</v>
      </c>
      <c r="T165" s="282" t="s">
        <v>25</v>
      </c>
    </row>
    <row r="166" spans="2:20" x14ac:dyDescent="0.2">
      <c r="B166" s="361"/>
      <c r="C166" s="381"/>
      <c r="D166" s="283">
        <v>7</v>
      </c>
      <c r="E166" s="284" t="s">
        <v>25</v>
      </c>
      <c r="F166" s="548" t="s">
        <v>25</v>
      </c>
      <c r="G166" s="283" t="s">
        <v>28</v>
      </c>
      <c r="H166" s="284" t="s">
        <v>25</v>
      </c>
      <c r="I166" s="284" t="s">
        <v>25</v>
      </c>
      <c r="J166" s="278" t="s">
        <v>25</v>
      </c>
      <c r="K166" s="284" t="s">
        <v>25</v>
      </c>
      <c r="L166" s="552" t="s">
        <v>25</v>
      </c>
      <c r="M166" s="280" t="s">
        <v>25</v>
      </c>
      <c r="N166" s="284" t="s">
        <v>25</v>
      </c>
      <c r="O166" s="284" t="s">
        <v>25</v>
      </c>
      <c r="P166" s="284" t="s">
        <v>25</v>
      </c>
      <c r="Q166" s="281" t="s">
        <v>25</v>
      </c>
      <c r="R166" s="284">
        <v>2869</v>
      </c>
      <c r="S166" s="328" t="s">
        <v>25</v>
      </c>
      <c r="T166" s="282" t="s">
        <v>25</v>
      </c>
    </row>
    <row r="167" spans="2:20" ht="17.25" customHeight="1" x14ac:dyDescent="0.2">
      <c r="B167" s="361"/>
      <c r="C167" s="381"/>
      <c r="D167" s="283">
        <v>11</v>
      </c>
      <c r="E167" s="284" t="s">
        <v>25</v>
      </c>
      <c r="F167" s="548" t="s">
        <v>25</v>
      </c>
      <c r="G167" s="283" t="s">
        <v>28</v>
      </c>
      <c r="H167" s="284" t="s">
        <v>25</v>
      </c>
      <c r="I167" s="284" t="s">
        <v>25</v>
      </c>
      <c r="J167" s="278" t="s">
        <v>25</v>
      </c>
      <c r="K167" s="284" t="s">
        <v>25</v>
      </c>
      <c r="L167" s="552" t="s">
        <v>25</v>
      </c>
      <c r="M167" s="280" t="s">
        <v>25</v>
      </c>
      <c r="N167" s="284" t="s">
        <v>25</v>
      </c>
      <c r="O167" s="284" t="s">
        <v>25</v>
      </c>
      <c r="P167" s="284" t="s">
        <v>25</v>
      </c>
      <c r="Q167" s="281" t="s">
        <v>25</v>
      </c>
      <c r="R167" s="284">
        <v>2175</v>
      </c>
      <c r="S167" s="328" t="s">
        <v>25</v>
      </c>
      <c r="T167" s="282" t="s">
        <v>25</v>
      </c>
    </row>
    <row r="168" spans="2:20" x14ac:dyDescent="0.2">
      <c r="B168" s="361"/>
      <c r="C168" s="381"/>
      <c r="D168" s="283">
        <v>22</v>
      </c>
      <c r="E168" s="284" t="s">
        <v>25</v>
      </c>
      <c r="F168" s="548" t="s">
        <v>25</v>
      </c>
      <c r="G168" s="283" t="s">
        <v>28</v>
      </c>
      <c r="H168" s="284" t="s">
        <v>25</v>
      </c>
      <c r="I168" s="284" t="s">
        <v>25</v>
      </c>
      <c r="J168" s="278" t="s">
        <v>25</v>
      </c>
      <c r="K168" s="284" t="s">
        <v>25</v>
      </c>
      <c r="L168" s="552" t="s">
        <v>25</v>
      </c>
      <c r="M168" s="280" t="s">
        <v>25</v>
      </c>
      <c r="N168" s="284" t="s">
        <v>25</v>
      </c>
      <c r="O168" s="284" t="s">
        <v>25</v>
      </c>
      <c r="P168" s="284" t="s">
        <v>25</v>
      </c>
      <c r="Q168" s="281" t="s">
        <v>25</v>
      </c>
      <c r="R168" s="326">
        <v>3348</v>
      </c>
      <c r="S168" s="328" t="s">
        <v>25</v>
      </c>
      <c r="T168" s="282" t="s">
        <v>25</v>
      </c>
    </row>
    <row r="169" spans="2:20" x14ac:dyDescent="0.2">
      <c r="B169" s="361"/>
      <c r="C169" s="381"/>
      <c r="D169" s="283">
        <v>29</v>
      </c>
      <c r="E169" s="284" t="s">
        <v>25</v>
      </c>
      <c r="F169" s="548" t="s">
        <v>25</v>
      </c>
      <c r="G169" s="283" t="s">
        <v>28</v>
      </c>
      <c r="H169" s="284" t="s">
        <v>25</v>
      </c>
      <c r="I169" s="284" t="s">
        <v>25</v>
      </c>
      <c r="J169" s="278" t="s">
        <v>25</v>
      </c>
      <c r="K169" s="284" t="s">
        <v>25</v>
      </c>
      <c r="L169" s="552" t="s">
        <v>25</v>
      </c>
      <c r="M169" s="280" t="s">
        <v>25</v>
      </c>
      <c r="N169" s="284" t="s">
        <v>25</v>
      </c>
      <c r="O169" s="284" t="s">
        <v>25</v>
      </c>
      <c r="P169" s="284" t="s">
        <v>25</v>
      </c>
      <c r="Q169" s="281" t="s">
        <v>25</v>
      </c>
      <c r="R169" s="284">
        <v>2013</v>
      </c>
      <c r="S169" s="328" t="s">
        <v>25</v>
      </c>
      <c r="T169" s="282" t="s">
        <v>25</v>
      </c>
    </row>
    <row r="170" spans="2:20" x14ac:dyDescent="0.2">
      <c r="B170" s="361"/>
      <c r="C170" s="381"/>
      <c r="D170" s="283">
        <v>35</v>
      </c>
      <c r="E170" s="284" t="s">
        <v>25</v>
      </c>
      <c r="F170" s="548" t="s">
        <v>25</v>
      </c>
      <c r="G170" s="283" t="s">
        <v>28</v>
      </c>
      <c r="H170" s="284" t="s">
        <v>25</v>
      </c>
      <c r="I170" s="284" t="s">
        <v>25</v>
      </c>
      <c r="J170" s="278" t="s">
        <v>25</v>
      </c>
      <c r="K170" s="284" t="s">
        <v>25</v>
      </c>
      <c r="L170" s="552" t="s">
        <v>25</v>
      </c>
      <c r="M170" s="280" t="s">
        <v>25</v>
      </c>
      <c r="N170" s="284" t="s">
        <v>25</v>
      </c>
      <c r="O170" s="284" t="s">
        <v>25</v>
      </c>
      <c r="P170" s="284" t="s">
        <v>25</v>
      </c>
      <c r="Q170" s="281" t="s">
        <v>25</v>
      </c>
      <c r="R170" s="284">
        <v>2444</v>
      </c>
      <c r="S170" s="328" t="s">
        <v>25</v>
      </c>
      <c r="T170" s="282" t="s">
        <v>25</v>
      </c>
    </row>
    <row r="171" spans="2:20" x14ac:dyDescent="0.2">
      <c r="B171" s="361"/>
      <c r="C171" s="381"/>
      <c r="D171" s="283">
        <v>38</v>
      </c>
      <c r="E171" s="284" t="s">
        <v>25</v>
      </c>
      <c r="F171" s="548" t="s">
        <v>25</v>
      </c>
      <c r="G171" s="283" t="s">
        <v>28</v>
      </c>
      <c r="H171" s="284" t="s">
        <v>25</v>
      </c>
      <c r="I171" s="284" t="s">
        <v>25</v>
      </c>
      <c r="J171" s="278" t="s">
        <v>25</v>
      </c>
      <c r="K171" s="284" t="s">
        <v>25</v>
      </c>
      <c r="L171" s="552" t="s">
        <v>25</v>
      </c>
      <c r="M171" s="280" t="s">
        <v>25</v>
      </c>
      <c r="N171" s="284" t="s">
        <v>25</v>
      </c>
      <c r="O171" s="284" t="s">
        <v>25</v>
      </c>
      <c r="P171" s="284" t="s">
        <v>25</v>
      </c>
      <c r="Q171" s="281" t="s">
        <v>25</v>
      </c>
      <c r="R171" s="284">
        <v>5084</v>
      </c>
      <c r="S171" s="328" t="s">
        <v>25</v>
      </c>
      <c r="T171" s="282" t="s">
        <v>25</v>
      </c>
    </row>
    <row r="172" spans="2:20" x14ac:dyDescent="0.2">
      <c r="B172" s="361"/>
      <c r="C172" s="381"/>
      <c r="D172" s="283">
        <v>39</v>
      </c>
      <c r="E172" s="284" t="s">
        <v>25</v>
      </c>
      <c r="F172" s="548" t="s">
        <v>25</v>
      </c>
      <c r="G172" s="283" t="s">
        <v>28</v>
      </c>
      <c r="H172" s="284" t="s">
        <v>25</v>
      </c>
      <c r="I172" s="284" t="s">
        <v>25</v>
      </c>
      <c r="J172" s="278" t="s">
        <v>25</v>
      </c>
      <c r="K172" s="284" t="s">
        <v>25</v>
      </c>
      <c r="L172" s="552" t="s">
        <v>25</v>
      </c>
      <c r="M172" s="280" t="s">
        <v>25</v>
      </c>
      <c r="N172" s="284" t="s">
        <v>25</v>
      </c>
      <c r="O172" s="284" t="s">
        <v>25</v>
      </c>
      <c r="P172" s="284" t="s">
        <v>25</v>
      </c>
      <c r="Q172" s="281" t="s">
        <v>25</v>
      </c>
      <c r="R172" s="284">
        <v>788</v>
      </c>
      <c r="S172" s="328" t="s">
        <v>25</v>
      </c>
      <c r="T172" s="282" t="s">
        <v>25</v>
      </c>
    </row>
    <row r="173" spans="2:20" x14ac:dyDescent="0.2">
      <c r="B173" s="361"/>
      <c r="C173" s="381"/>
      <c r="D173" s="283">
        <v>42</v>
      </c>
      <c r="E173" s="284" t="s">
        <v>25</v>
      </c>
      <c r="F173" s="548" t="s">
        <v>25</v>
      </c>
      <c r="G173" s="283" t="s">
        <v>28</v>
      </c>
      <c r="H173" s="284" t="s">
        <v>25</v>
      </c>
      <c r="I173" s="284" t="s">
        <v>25</v>
      </c>
      <c r="J173" s="278" t="s">
        <v>25</v>
      </c>
      <c r="K173" s="284" t="s">
        <v>25</v>
      </c>
      <c r="L173" s="552" t="s">
        <v>25</v>
      </c>
      <c r="M173" s="280" t="s">
        <v>25</v>
      </c>
      <c r="N173" s="284" t="s">
        <v>25</v>
      </c>
      <c r="O173" s="284" t="s">
        <v>25</v>
      </c>
      <c r="P173" s="284" t="s">
        <v>25</v>
      </c>
      <c r="Q173" s="281" t="s">
        <v>25</v>
      </c>
      <c r="R173" s="284">
        <v>410</v>
      </c>
      <c r="S173" s="328" t="s">
        <v>25</v>
      </c>
      <c r="T173" s="282" t="s">
        <v>25</v>
      </c>
    </row>
    <row r="174" spans="2:20" x14ac:dyDescent="0.2">
      <c r="B174" s="361"/>
      <c r="C174" s="381"/>
      <c r="D174" s="283">
        <v>44</v>
      </c>
      <c r="E174" s="284" t="s">
        <v>25</v>
      </c>
      <c r="F174" s="548" t="s">
        <v>25</v>
      </c>
      <c r="G174" s="283" t="s">
        <v>28</v>
      </c>
      <c r="H174" s="284" t="s">
        <v>25</v>
      </c>
      <c r="I174" s="284" t="s">
        <v>25</v>
      </c>
      <c r="J174" s="278" t="s">
        <v>25</v>
      </c>
      <c r="K174" s="284" t="s">
        <v>25</v>
      </c>
      <c r="L174" s="552" t="s">
        <v>25</v>
      </c>
      <c r="M174" s="280" t="s">
        <v>25</v>
      </c>
      <c r="N174" s="284" t="s">
        <v>25</v>
      </c>
      <c r="O174" s="284" t="s">
        <v>25</v>
      </c>
      <c r="P174" s="284" t="s">
        <v>25</v>
      </c>
      <c r="Q174" s="281" t="s">
        <v>25</v>
      </c>
      <c r="R174" s="284">
        <v>590</v>
      </c>
      <c r="S174" s="328" t="s">
        <v>25</v>
      </c>
      <c r="T174" s="282" t="s">
        <v>25</v>
      </c>
    </row>
    <row r="175" spans="2:20" x14ac:dyDescent="0.2">
      <c r="B175" s="361"/>
      <c r="C175" s="381"/>
      <c r="D175" s="283">
        <v>49</v>
      </c>
      <c r="E175" s="284" t="s">
        <v>25</v>
      </c>
      <c r="F175" s="548" t="s">
        <v>25</v>
      </c>
      <c r="G175" s="283" t="s">
        <v>28</v>
      </c>
      <c r="H175" s="284" t="s">
        <v>25</v>
      </c>
      <c r="I175" s="284" t="s">
        <v>25</v>
      </c>
      <c r="J175" s="278" t="s">
        <v>25</v>
      </c>
      <c r="K175" s="284" t="s">
        <v>25</v>
      </c>
      <c r="L175" s="552" t="s">
        <v>25</v>
      </c>
      <c r="M175" s="280" t="s">
        <v>25</v>
      </c>
      <c r="N175" s="284" t="s">
        <v>25</v>
      </c>
      <c r="O175" s="284" t="s">
        <v>25</v>
      </c>
      <c r="P175" s="284" t="s">
        <v>25</v>
      </c>
      <c r="Q175" s="281" t="s">
        <v>25</v>
      </c>
      <c r="R175" s="284">
        <v>776</v>
      </c>
      <c r="S175" s="328" t="s">
        <v>25</v>
      </c>
      <c r="T175" s="282" t="s">
        <v>25</v>
      </c>
    </row>
    <row r="176" spans="2:20" x14ac:dyDescent="0.2">
      <c r="B176" s="361"/>
      <c r="C176" s="381"/>
      <c r="D176" s="283">
        <v>52</v>
      </c>
      <c r="E176" s="284" t="s">
        <v>25</v>
      </c>
      <c r="F176" s="548" t="s">
        <v>25</v>
      </c>
      <c r="G176" s="283" t="s">
        <v>28</v>
      </c>
      <c r="H176" s="284" t="s">
        <v>25</v>
      </c>
      <c r="I176" s="284" t="s">
        <v>25</v>
      </c>
      <c r="J176" s="278" t="s">
        <v>25</v>
      </c>
      <c r="K176" s="284" t="s">
        <v>25</v>
      </c>
      <c r="L176" s="552" t="s">
        <v>25</v>
      </c>
      <c r="M176" s="280" t="s">
        <v>25</v>
      </c>
      <c r="N176" s="284" t="s">
        <v>25</v>
      </c>
      <c r="O176" s="284" t="s">
        <v>25</v>
      </c>
      <c r="P176" s="284" t="s">
        <v>25</v>
      </c>
      <c r="Q176" s="281" t="s">
        <v>25</v>
      </c>
      <c r="R176" s="284">
        <v>7961</v>
      </c>
      <c r="S176" s="328" t="s">
        <v>25</v>
      </c>
      <c r="T176" s="282" t="s">
        <v>25</v>
      </c>
    </row>
    <row r="177" spans="1:20" x14ac:dyDescent="0.2">
      <c r="B177" s="361"/>
      <c r="C177" s="381"/>
      <c r="D177" s="283">
        <v>73</v>
      </c>
      <c r="E177" s="284" t="s">
        <v>25</v>
      </c>
      <c r="F177" s="548" t="s">
        <v>25</v>
      </c>
      <c r="G177" s="283" t="s">
        <v>28</v>
      </c>
      <c r="H177" s="284" t="s">
        <v>25</v>
      </c>
      <c r="I177" s="284" t="s">
        <v>25</v>
      </c>
      <c r="J177" s="278" t="s">
        <v>25</v>
      </c>
      <c r="K177" s="284" t="s">
        <v>25</v>
      </c>
      <c r="L177" s="552" t="s">
        <v>25</v>
      </c>
      <c r="M177" s="280" t="s">
        <v>25</v>
      </c>
      <c r="N177" s="284" t="s">
        <v>25</v>
      </c>
      <c r="O177" s="284" t="s">
        <v>25</v>
      </c>
      <c r="P177" s="284" t="s">
        <v>25</v>
      </c>
      <c r="Q177" s="281" t="s">
        <v>25</v>
      </c>
      <c r="R177" s="284">
        <v>337</v>
      </c>
      <c r="S177" s="328" t="s">
        <v>25</v>
      </c>
      <c r="T177" s="282" t="s">
        <v>25</v>
      </c>
    </row>
    <row r="178" spans="1:20" x14ac:dyDescent="0.2">
      <c r="B178" s="361"/>
      <c r="C178" s="381"/>
      <c r="D178" s="283">
        <v>75</v>
      </c>
      <c r="E178" s="284" t="s">
        <v>25</v>
      </c>
      <c r="F178" s="548" t="s">
        <v>25</v>
      </c>
      <c r="G178" s="283" t="s">
        <v>28</v>
      </c>
      <c r="H178" s="284" t="s">
        <v>25</v>
      </c>
      <c r="I178" s="284" t="s">
        <v>25</v>
      </c>
      <c r="J178" s="278" t="s">
        <v>25</v>
      </c>
      <c r="K178" s="284" t="s">
        <v>25</v>
      </c>
      <c r="L178" s="552" t="s">
        <v>25</v>
      </c>
      <c r="M178" s="280" t="s">
        <v>25</v>
      </c>
      <c r="N178" s="284" t="s">
        <v>25</v>
      </c>
      <c r="O178" s="284" t="s">
        <v>25</v>
      </c>
      <c r="P178" s="284" t="s">
        <v>25</v>
      </c>
      <c r="Q178" s="281" t="s">
        <v>25</v>
      </c>
      <c r="R178" s="284">
        <v>6094</v>
      </c>
      <c r="S178" s="328" t="s">
        <v>25</v>
      </c>
      <c r="T178" s="282" t="s">
        <v>25</v>
      </c>
    </row>
    <row r="179" spans="1:20" x14ac:dyDescent="0.2">
      <c r="A179" s="73"/>
      <c r="B179" s="526"/>
      <c r="C179" s="527"/>
      <c r="D179" s="283">
        <v>88</v>
      </c>
      <c r="E179" s="284" t="s">
        <v>25</v>
      </c>
      <c r="F179" s="548" t="s">
        <v>25</v>
      </c>
      <c r="G179" s="283" t="s">
        <v>28</v>
      </c>
      <c r="H179" s="284" t="s">
        <v>25</v>
      </c>
      <c r="I179" s="284" t="s">
        <v>25</v>
      </c>
      <c r="J179" s="278" t="s">
        <v>25</v>
      </c>
      <c r="K179" s="284" t="s">
        <v>25</v>
      </c>
      <c r="L179" s="552" t="s">
        <v>25</v>
      </c>
      <c r="M179" s="280" t="s">
        <v>25</v>
      </c>
      <c r="N179" s="284" t="s">
        <v>25</v>
      </c>
      <c r="O179" s="284" t="s">
        <v>25</v>
      </c>
      <c r="P179" s="284" t="s">
        <v>25</v>
      </c>
      <c r="Q179" s="281" t="s">
        <v>25</v>
      </c>
      <c r="R179" s="284">
        <v>8075</v>
      </c>
      <c r="S179" s="328" t="s">
        <v>25</v>
      </c>
      <c r="T179" s="282" t="s">
        <v>25</v>
      </c>
    </row>
    <row r="180" spans="1:20" x14ac:dyDescent="0.2">
      <c r="B180" s="361"/>
      <c r="C180" s="381"/>
      <c r="D180" s="283">
        <v>113</v>
      </c>
      <c r="E180" s="284" t="s">
        <v>25</v>
      </c>
      <c r="F180" s="548" t="s">
        <v>25</v>
      </c>
      <c r="G180" s="283" t="s">
        <v>28</v>
      </c>
      <c r="H180" s="284" t="s">
        <v>25</v>
      </c>
      <c r="I180" s="284" t="s">
        <v>25</v>
      </c>
      <c r="J180" s="278" t="s">
        <v>25</v>
      </c>
      <c r="K180" s="284" t="s">
        <v>25</v>
      </c>
      <c r="L180" s="552" t="s">
        <v>25</v>
      </c>
      <c r="M180" s="280" t="s">
        <v>25</v>
      </c>
      <c r="N180" s="284" t="s">
        <v>25</v>
      </c>
      <c r="O180" s="284" t="s">
        <v>25</v>
      </c>
      <c r="P180" s="284" t="s">
        <v>25</v>
      </c>
      <c r="Q180" s="281" t="s">
        <v>25</v>
      </c>
      <c r="R180" s="284">
        <v>5170</v>
      </c>
      <c r="S180" s="328" t="s">
        <v>25</v>
      </c>
      <c r="T180" s="282" t="s">
        <v>25</v>
      </c>
    </row>
    <row r="181" spans="1:20" x14ac:dyDescent="0.2">
      <c r="B181" s="361"/>
      <c r="C181" s="381"/>
      <c r="D181" s="283">
        <v>114</v>
      </c>
      <c r="E181" s="284" t="s">
        <v>25</v>
      </c>
      <c r="F181" s="548" t="s">
        <v>25</v>
      </c>
      <c r="G181" s="283" t="s">
        <v>28</v>
      </c>
      <c r="H181" s="284" t="s">
        <v>25</v>
      </c>
      <c r="I181" s="284" t="s">
        <v>25</v>
      </c>
      <c r="J181" s="278" t="s">
        <v>25</v>
      </c>
      <c r="K181" s="284" t="s">
        <v>25</v>
      </c>
      <c r="L181" s="552" t="s">
        <v>25</v>
      </c>
      <c r="M181" s="280" t="s">
        <v>25</v>
      </c>
      <c r="N181" s="284" t="s">
        <v>25</v>
      </c>
      <c r="O181" s="284" t="s">
        <v>25</v>
      </c>
      <c r="P181" s="284" t="s">
        <v>25</v>
      </c>
      <c r="Q181" s="281" t="s">
        <v>25</v>
      </c>
      <c r="R181" s="284">
        <v>7215</v>
      </c>
      <c r="S181" s="328" t="s">
        <v>25</v>
      </c>
      <c r="T181" s="282" t="s">
        <v>25</v>
      </c>
    </row>
    <row r="182" spans="1:20" x14ac:dyDescent="0.2">
      <c r="B182" s="361"/>
      <c r="C182" s="381"/>
      <c r="D182" s="283">
        <v>118</v>
      </c>
      <c r="E182" s="284" t="s">
        <v>25</v>
      </c>
      <c r="F182" s="548" t="s">
        <v>25</v>
      </c>
      <c r="G182" s="283" t="s">
        <v>28</v>
      </c>
      <c r="H182" s="284" t="s">
        <v>25</v>
      </c>
      <c r="I182" s="284" t="s">
        <v>25</v>
      </c>
      <c r="J182" s="278" t="s">
        <v>25</v>
      </c>
      <c r="K182" s="284" t="s">
        <v>25</v>
      </c>
      <c r="L182" s="552" t="s">
        <v>25</v>
      </c>
      <c r="M182" s="280" t="s">
        <v>25</v>
      </c>
      <c r="N182" s="284" t="s">
        <v>25</v>
      </c>
      <c r="O182" s="284" t="s">
        <v>25</v>
      </c>
      <c r="P182" s="284" t="s">
        <v>25</v>
      </c>
      <c r="Q182" s="281" t="s">
        <v>25</v>
      </c>
      <c r="R182" s="544">
        <v>8043</v>
      </c>
      <c r="S182" s="328" t="s">
        <v>25</v>
      </c>
      <c r="T182" s="282" t="s">
        <v>25</v>
      </c>
    </row>
    <row r="183" spans="1:20" x14ac:dyDescent="0.2">
      <c r="B183" s="361"/>
      <c r="C183" s="381"/>
      <c r="D183" s="283">
        <v>121</v>
      </c>
      <c r="E183" s="284" t="s">
        <v>25</v>
      </c>
      <c r="F183" s="548" t="s">
        <v>25</v>
      </c>
      <c r="G183" s="283" t="s">
        <v>28</v>
      </c>
      <c r="H183" s="284" t="s">
        <v>25</v>
      </c>
      <c r="I183" s="284" t="s">
        <v>25</v>
      </c>
      <c r="J183" s="278" t="s">
        <v>25</v>
      </c>
      <c r="K183" s="284" t="s">
        <v>25</v>
      </c>
      <c r="L183" s="552" t="s">
        <v>25</v>
      </c>
      <c r="M183" s="280" t="s">
        <v>25</v>
      </c>
      <c r="N183" s="284" t="s">
        <v>25</v>
      </c>
      <c r="O183" s="284" t="s">
        <v>25</v>
      </c>
      <c r="P183" s="284" t="s">
        <v>25</v>
      </c>
      <c r="Q183" s="281" t="s">
        <v>25</v>
      </c>
      <c r="R183" s="284">
        <v>1189</v>
      </c>
      <c r="S183" s="328" t="s">
        <v>25</v>
      </c>
      <c r="T183" s="282" t="s">
        <v>25</v>
      </c>
    </row>
    <row r="184" spans="1:20" x14ac:dyDescent="0.2">
      <c r="B184" s="361"/>
      <c r="C184" s="381"/>
      <c r="D184" s="283">
        <v>124</v>
      </c>
      <c r="E184" s="284" t="s">
        <v>25</v>
      </c>
      <c r="F184" s="548" t="s">
        <v>25</v>
      </c>
      <c r="G184" s="283" t="s">
        <v>28</v>
      </c>
      <c r="H184" s="284" t="s">
        <v>25</v>
      </c>
      <c r="I184" s="284" t="s">
        <v>25</v>
      </c>
      <c r="J184" s="278" t="s">
        <v>25</v>
      </c>
      <c r="K184" s="284" t="s">
        <v>25</v>
      </c>
      <c r="L184" s="552" t="s">
        <v>25</v>
      </c>
      <c r="M184" s="280" t="s">
        <v>25</v>
      </c>
      <c r="N184" s="284" t="s">
        <v>25</v>
      </c>
      <c r="O184" s="284" t="s">
        <v>25</v>
      </c>
      <c r="P184" s="284" t="s">
        <v>25</v>
      </c>
      <c r="Q184" s="284" t="s">
        <v>25</v>
      </c>
      <c r="R184" s="284">
        <v>3141</v>
      </c>
      <c r="S184" s="328" t="s">
        <v>25</v>
      </c>
      <c r="T184" s="282" t="s">
        <v>25</v>
      </c>
    </row>
    <row r="185" spans="1:20" x14ac:dyDescent="0.2">
      <c r="B185" s="361"/>
      <c r="C185" s="381"/>
      <c r="D185" s="283">
        <v>128</v>
      </c>
      <c r="E185" s="284" t="s">
        <v>25</v>
      </c>
      <c r="F185" s="548" t="s">
        <v>25</v>
      </c>
      <c r="G185" s="283" t="s">
        <v>28</v>
      </c>
      <c r="H185" s="284" t="s">
        <v>25</v>
      </c>
      <c r="I185" s="284" t="s">
        <v>25</v>
      </c>
      <c r="J185" s="278" t="s">
        <v>25</v>
      </c>
      <c r="K185" s="284" t="s">
        <v>25</v>
      </c>
      <c r="L185" s="552" t="s">
        <v>25</v>
      </c>
      <c r="M185" s="283" t="s">
        <v>25</v>
      </c>
      <c r="N185" s="284" t="s">
        <v>25</v>
      </c>
      <c r="O185" s="284" t="s">
        <v>25</v>
      </c>
      <c r="P185" s="284" t="s">
        <v>25</v>
      </c>
      <c r="Q185" s="284" t="s">
        <v>25</v>
      </c>
      <c r="R185" s="284">
        <v>388</v>
      </c>
      <c r="S185" s="328" t="s">
        <v>25</v>
      </c>
      <c r="T185" s="555" t="s">
        <v>25</v>
      </c>
    </row>
    <row r="186" spans="1:20" x14ac:dyDescent="0.2">
      <c r="B186" s="361"/>
      <c r="C186" s="381"/>
      <c r="D186" s="283">
        <v>129</v>
      </c>
      <c r="E186" s="284" t="s">
        <v>25</v>
      </c>
      <c r="F186" s="548" t="s">
        <v>25</v>
      </c>
      <c r="G186" s="283" t="s">
        <v>251</v>
      </c>
      <c r="H186" s="284" t="s">
        <v>25</v>
      </c>
      <c r="I186" s="284" t="s">
        <v>25</v>
      </c>
      <c r="J186" s="278" t="s">
        <v>25</v>
      </c>
      <c r="K186" s="284" t="s">
        <v>25</v>
      </c>
      <c r="L186" s="552" t="s">
        <v>25</v>
      </c>
      <c r="M186" s="283" t="s">
        <v>25</v>
      </c>
      <c r="N186" s="284" t="s">
        <v>25</v>
      </c>
      <c r="O186" s="284" t="s">
        <v>25</v>
      </c>
      <c r="P186" s="284" t="s">
        <v>25</v>
      </c>
      <c r="Q186" s="284" t="s">
        <v>25</v>
      </c>
      <c r="R186" s="284">
        <v>697</v>
      </c>
      <c r="S186" s="328" t="s">
        <v>25</v>
      </c>
      <c r="T186" s="555" t="s">
        <v>25</v>
      </c>
    </row>
    <row r="187" spans="1:20" x14ac:dyDescent="0.2">
      <c r="B187" s="361"/>
      <c r="C187" s="381"/>
      <c r="D187" s="283">
        <v>130</v>
      </c>
      <c r="E187" s="284" t="s">
        <v>25</v>
      </c>
      <c r="F187" s="548" t="s">
        <v>25</v>
      </c>
      <c r="G187" s="283" t="s">
        <v>28</v>
      </c>
      <c r="H187" s="284" t="s">
        <v>25</v>
      </c>
      <c r="I187" s="284" t="s">
        <v>25</v>
      </c>
      <c r="J187" s="278" t="s">
        <v>25</v>
      </c>
      <c r="K187" s="284" t="s">
        <v>25</v>
      </c>
      <c r="L187" s="552" t="s">
        <v>25</v>
      </c>
      <c r="M187" s="283" t="s">
        <v>25</v>
      </c>
      <c r="N187" s="284" t="s">
        <v>25</v>
      </c>
      <c r="O187" s="284" t="s">
        <v>25</v>
      </c>
      <c r="P187" s="284" t="s">
        <v>25</v>
      </c>
      <c r="Q187" s="284" t="s">
        <v>25</v>
      </c>
      <c r="R187" s="284">
        <v>3509</v>
      </c>
      <c r="S187" s="328" t="s">
        <v>25</v>
      </c>
      <c r="T187" s="555" t="s">
        <v>25</v>
      </c>
    </row>
    <row r="188" spans="1:20" x14ac:dyDescent="0.2">
      <c r="B188" s="361"/>
      <c r="C188" s="381"/>
      <c r="D188" s="283">
        <v>131</v>
      </c>
      <c r="E188" s="284" t="s">
        <v>25</v>
      </c>
      <c r="F188" s="548" t="s">
        <v>25</v>
      </c>
      <c r="G188" s="283" t="s">
        <v>28</v>
      </c>
      <c r="H188" s="284" t="s">
        <v>25</v>
      </c>
      <c r="I188" s="284" t="s">
        <v>25</v>
      </c>
      <c r="J188" s="278" t="s">
        <v>25</v>
      </c>
      <c r="K188" s="284" t="s">
        <v>25</v>
      </c>
      <c r="L188" s="552" t="s">
        <v>25</v>
      </c>
      <c r="M188" s="283" t="s">
        <v>25</v>
      </c>
      <c r="N188" s="284" t="s">
        <v>25</v>
      </c>
      <c r="O188" s="284" t="s">
        <v>25</v>
      </c>
      <c r="P188" s="284" t="s">
        <v>25</v>
      </c>
      <c r="Q188" s="284" t="s">
        <v>25</v>
      </c>
      <c r="R188" s="284">
        <v>5604</v>
      </c>
      <c r="S188" s="328" t="s">
        <v>25</v>
      </c>
      <c r="T188" s="555" t="s">
        <v>25</v>
      </c>
    </row>
    <row r="189" spans="1:20" x14ac:dyDescent="0.2">
      <c r="B189" s="361"/>
      <c r="C189" s="381"/>
      <c r="D189" s="283">
        <v>127</v>
      </c>
      <c r="E189" s="284" t="s">
        <v>25</v>
      </c>
      <c r="F189" s="548" t="s">
        <v>25</v>
      </c>
      <c r="G189" s="283" t="s">
        <v>249</v>
      </c>
      <c r="H189" s="284" t="s">
        <v>25</v>
      </c>
      <c r="I189" s="284" t="s">
        <v>25</v>
      </c>
      <c r="J189" s="278" t="s">
        <v>25</v>
      </c>
      <c r="K189" s="284" t="s">
        <v>25</v>
      </c>
      <c r="L189" s="552" t="s">
        <v>25</v>
      </c>
      <c r="M189" s="280" t="s">
        <v>25</v>
      </c>
      <c r="N189" s="284" t="s">
        <v>25</v>
      </c>
      <c r="O189" s="284" t="s">
        <v>25</v>
      </c>
      <c r="P189" s="284" t="s">
        <v>25</v>
      </c>
      <c r="Q189" s="284" t="s">
        <v>25</v>
      </c>
      <c r="R189" s="284">
        <v>190</v>
      </c>
      <c r="S189" s="328" t="s">
        <v>25</v>
      </c>
      <c r="T189" s="556" t="s">
        <v>25</v>
      </c>
    </row>
    <row r="190" spans="1:20" s="183" customFormat="1" x14ac:dyDescent="0.2">
      <c r="B190" s="361"/>
      <c r="C190" s="381"/>
      <c r="D190" s="283">
        <v>140</v>
      </c>
      <c r="E190" s="284" t="s">
        <v>25</v>
      </c>
      <c r="F190" s="548" t="s">
        <v>25</v>
      </c>
      <c r="G190" s="283" t="s">
        <v>28</v>
      </c>
      <c r="H190" s="284" t="s">
        <v>25</v>
      </c>
      <c r="I190" s="284" t="s">
        <v>25</v>
      </c>
      <c r="J190" s="278" t="s">
        <v>25</v>
      </c>
      <c r="K190" s="284" t="s">
        <v>25</v>
      </c>
      <c r="L190" s="552" t="s">
        <v>25</v>
      </c>
      <c r="M190" s="280" t="s">
        <v>25</v>
      </c>
      <c r="N190" s="284" t="s">
        <v>25</v>
      </c>
      <c r="O190" s="284" t="s">
        <v>25</v>
      </c>
      <c r="P190" s="284" t="s">
        <v>25</v>
      </c>
      <c r="Q190" s="284" t="s">
        <v>25</v>
      </c>
      <c r="R190" s="284">
        <v>252</v>
      </c>
      <c r="S190" s="328" t="s">
        <v>25</v>
      </c>
      <c r="T190" s="555" t="s">
        <v>25</v>
      </c>
    </row>
    <row r="191" spans="1:20" s="183" customFormat="1" ht="20.399999999999999" x14ac:dyDescent="0.2">
      <c r="B191" s="361"/>
      <c r="C191" s="381"/>
      <c r="D191" s="283">
        <v>144</v>
      </c>
      <c r="E191" s="284" t="s">
        <v>25</v>
      </c>
      <c r="F191" s="548" t="s">
        <v>25</v>
      </c>
      <c r="G191" s="283" t="s">
        <v>265</v>
      </c>
      <c r="H191" s="284"/>
      <c r="I191" s="284"/>
      <c r="J191" s="278"/>
      <c r="K191" s="284"/>
      <c r="L191" s="552"/>
      <c r="M191" s="280"/>
      <c r="N191" s="284"/>
      <c r="O191" s="284"/>
      <c r="P191" s="284"/>
      <c r="Q191" s="284"/>
      <c r="R191" s="284">
        <v>5253</v>
      </c>
      <c r="S191" s="328"/>
      <c r="T191" s="555" t="s">
        <v>25</v>
      </c>
    </row>
    <row r="192" spans="1:20" s="183" customFormat="1" x14ac:dyDescent="0.2">
      <c r="B192" s="361"/>
      <c r="C192" s="381"/>
      <c r="D192" s="283">
        <v>156</v>
      </c>
      <c r="E192" s="284" t="s">
        <v>25</v>
      </c>
      <c r="F192" s="548" t="s">
        <v>25</v>
      </c>
      <c r="G192" s="283" t="s">
        <v>28</v>
      </c>
      <c r="H192" s="284" t="s">
        <v>25</v>
      </c>
      <c r="I192" s="284" t="s">
        <v>25</v>
      </c>
      <c r="J192" s="278" t="s">
        <v>25</v>
      </c>
      <c r="K192" s="284" t="s">
        <v>25</v>
      </c>
      <c r="L192" s="552" t="s">
        <v>25</v>
      </c>
      <c r="M192" s="280" t="s">
        <v>25</v>
      </c>
      <c r="N192" s="284" t="s">
        <v>25</v>
      </c>
      <c r="O192" s="284" t="s">
        <v>25</v>
      </c>
      <c r="P192" s="284" t="s">
        <v>25</v>
      </c>
      <c r="Q192" s="284" t="s">
        <v>25</v>
      </c>
      <c r="R192" s="284">
        <v>3454</v>
      </c>
      <c r="S192" s="328" t="s">
        <v>25</v>
      </c>
      <c r="T192" s="555" t="s">
        <v>25</v>
      </c>
    </row>
    <row r="193" spans="2:20" s="183" customFormat="1" ht="20.399999999999999" x14ac:dyDescent="0.2">
      <c r="B193" s="361"/>
      <c r="C193" s="381"/>
      <c r="D193" s="283">
        <v>157</v>
      </c>
      <c r="E193" s="284" t="s">
        <v>25</v>
      </c>
      <c r="F193" s="548" t="s">
        <v>25</v>
      </c>
      <c r="G193" s="283" t="s">
        <v>266</v>
      </c>
      <c r="H193" s="284" t="s">
        <v>25</v>
      </c>
      <c r="I193" s="284" t="s">
        <v>25</v>
      </c>
      <c r="J193" s="278" t="s">
        <v>25</v>
      </c>
      <c r="K193" s="284" t="s">
        <v>25</v>
      </c>
      <c r="L193" s="552" t="s">
        <v>25</v>
      </c>
      <c r="M193" s="280" t="s">
        <v>25</v>
      </c>
      <c r="N193" s="284" t="s">
        <v>25</v>
      </c>
      <c r="O193" s="284" t="s">
        <v>25</v>
      </c>
      <c r="P193" s="284" t="s">
        <v>25</v>
      </c>
      <c r="Q193" s="284" t="s">
        <v>25</v>
      </c>
      <c r="R193" s="284">
        <v>3499</v>
      </c>
      <c r="S193" s="328"/>
      <c r="T193" s="555" t="s">
        <v>25</v>
      </c>
    </row>
    <row r="194" spans="2:20" ht="20.399999999999999" x14ac:dyDescent="0.2">
      <c r="B194" s="361"/>
      <c r="C194" s="381"/>
      <c r="D194" s="283">
        <v>158</v>
      </c>
      <c r="E194" s="284" t="s">
        <v>25</v>
      </c>
      <c r="F194" s="548" t="s">
        <v>25</v>
      </c>
      <c r="G194" s="283" t="s">
        <v>266</v>
      </c>
      <c r="H194" s="284" t="s">
        <v>25</v>
      </c>
      <c r="I194" s="284" t="s">
        <v>25</v>
      </c>
      <c r="J194" s="278" t="s">
        <v>25</v>
      </c>
      <c r="K194" s="284" t="s">
        <v>25</v>
      </c>
      <c r="L194" s="552" t="s">
        <v>25</v>
      </c>
      <c r="M194" s="280" t="s">
        <v>25</v>
      </c>
      <c r="N194" s="284" t="s">
        <v>25</v>
      </c>
      <c r="O194" s="284" t="s">
        <v>25</v>
      </c>
      <c r="P194" s="284" t="s">
        <v>25</v>
      </c>
      <c r="Q194" s="284" t="s">
        <v>25</v>
      </c>
      <c r="R194" s="284">
        <v>4232</v>
      </c>
      <c r="S194" s="554"/>
      <c r="T194" s="555" t="s">
        <v>25</v>
      </c>
    </row>
    <row r="195" spans="2:20" ht="10.8" thickBot="1" x14ac:dyDescent="0.25">
      <c r="B195" s="361"/>
      <c r="C195" s="381"/>
      <c r="D195" s="546">
        <v>202</v>
      </c>
      <c r="E195" s="545" t="s">
        <v>25</v>
      </c>
      <c r="F195" s="549" t="s">
        <v>25</v>
      </c>
      <c r="G195" s="546" t="s">
        <v>304</v>
      </c>
      <c r="H195" s="545" t="s">
        <v>25</v>
      </c>
      <c r="I195" s="545" t="s">
        <v>25</v>
      </c>
      <c r="J195" s="550" t="s">
        <v>25</v>
      </c>
      <c r="K195" s="545" t="s">
        <v>25</v>
      </c>
      <c r="L195" s="553" t="s">
        <v>25</v>
      </c>
      <c r="M195" s="546" t="s">
        <v>25</v>
      </c>
      <c r="N195" s="545" t="s">
        <v>25</v>
      </c>
      <c r="O195" s="545" t="s">
        <v>25</v>
      </c>
      <c r="P195" s="545" t="s">
        <v>25</v>
      </c>
      <c r="Q195" s="545" t="s">
        <v>25</v>
      </c>
      <c r="R195" s="545">
        <v>2109</v>
      </c>
      <c r="S195" s="327"/>
      <c r="T195" s="555" t="s">
        <v>25</v>
      </c>
    </row>
    <row r="196" spans="2:20" ht="20.25" customHeight="1" thickBot="1" x14ac:dyDescent="0.25">
      <c r="B196" s="528"/>
      <c r="C196" s="529"/>
      <c r="D196" s="413" t="s">
        <v>29</v>
      </c>
      <c r="E196" s="416"/>
      <c r="F196" s="417"/>
      <c r="G196" s="16"/>
      <c r="H196" s="17"/>
      <c r="I196" s="17"/>
      <c r="J196" s="215"/>
      <c r="K196" s="8"/>
      <c r="L196" s="235"/>
      <c r="M196" s="28"/>
      <c r="N196" s="90"/>
      <c r="O196" s="18"/>
      <c r="P196" s="90"/>
      <c r="Q196" s="64">
        <f>SUM(Q164:Q184)</f>
        <v>0</v>
      </c>
      <c r="R196" s="64">
        <v>3499</v>
      </c>
      <c r="S196" s="170"/>
      <c r="T196" s="65"/>
    </row>
    <row r="197" spans="2:20" ht="27" customHeight="1" thickBot="1" x14ac:dyDescent="0.25">
      <c r="B197" s="542" t="s">
        <v>23</v>
      </c>
      <c r="C197" s="377"/>
      <c r="D197" s="377"/>
      <c r="E197" s="377"/>
      <c r="F197" s="378"/>
      <c r="G197" s="13"/>
      <c r="H197" s="14"/>
      <c r="I197" s="14"/>
      <c r="J197" s="224"/>
      <c r="K197" s="24"/>
      <c r="L197" s="245">
        <f>SUM(L152,L123,L109)</f>
        <v>16254.3</v>
      </c>
      <c r="M197" s="26"/>
      <c r="N197" s="14"/>
      <c r="O197" s="14"/>
      <c r="P197" s="24">
        <f>SUM(P196,P152,P123,P109)</f>
        <v>8347</v>
      </c>
      <c r="Q197" s="24">
        <f>SUM(Q196,Q152,Q123,Q109,Q163)</f>
        <v>71447</v>
      </c>
      <c r="R197" s="24">
        <v>3499</v>
      </c>
      <c r="S197" s="25"/>
      <c r="T197" s="27"/>
    </row>
    <row r="198" spans="2:20" ht="26.25" customHeight="1" thickBot="1" x14ac:dyDescent="0.25">
      <c r="B198" s="543" t="s">
        <v>24</v>
      </c>
      <c r="C198" s="377"/>
      <c r="D198" s="377"/>
      <c r="E198" s="377"/>
      <c r="F198" s="378"/>
      <c r="G198" s="77"/>
      <c r="H198" s="78"/>
      <c r="I198" s="78"/>
      <c r="J198" s="225">
        <f>SUM(J197,J94)</f>
        <v>424906.40999999992</v>
      </c>
      <c r="K198" s="79"/>
      <c r="L198" s="246">
        <f>SUM(L94,L109,L112,L115,L123,L152,L163)</f>
        <v>86602.939999999988</v>
      </c>
      <c r="M198" s="81"/>
      <c r="N198" s="79">
        <f>SUM(N197,N94)</f>
        <v>17203.975790330078</v>
      </c>
      <c r="O198" s="79"/>
      <c r="P198" s="79"/>
      <c r="Q198" s="79"/>
      <c r="R198" s="79">
        <f>SUM(R94,R109,R112,R115,R123,R152,R163,R196)</f>
        <v>660815</v>
      </c>
      <c r="S198" s="80">
        <f>SUM(S94,S109,S123,S152,S196)</f>
        <v>18123</v>
      </c>
      <c r="T198" s="82"/>
    </row>
    <row r="199" spans="2:20" x14ac:dyDescent="0.2">
      <c r="C199" s="83"/>
      <c r="D199" s="84"/>
      <c r="E199" s="84"/>
      <c r="F199" s="84"/>
      <c r="G199" s="84"/>
      <c r="H199" s="84"/>
      <c r="I199" s="84"/>
      <c r="J199" s="226"/>
      <c r="K199" s="84"/>
      <c r="L199" s="226"/>
      <c r="M199" s="85"/>
      <c r="N199" s="84"/>
      <c r="O199" s="84"/>
      <c r="P199" s="84"/>
      <c r="Q199" s="84"/>
      <c r="R199" s="84"/>
      <c r="S199" s="84"/>
    </row>
    <row r="200" spans="2:20" x14ac:dyDescent="0.2">
      <c r="B200" s="84"/>
      <c r="C200" s="1"/>
      <c r="D200" s="84"/>
      <c r="E200" s="84"/>
      <c r="F200" s="84"/>
      <c r="G200" s="84"/>
      <c r="H200" s="84"/>
      <c r="I200" s="84"/>
      <c r="J200" s="226"/>
      <c r="K200" s="84"/>
      <c r="L200" s="226"/>
      <c r="M200" s="85"/>
      <c r="N200" s="84"/>
      <c r="O200" s="84"/>
      <c r="P200" s="84"/>
      <c r="Q200" s="84"/>
      <c r="R200" s="84"/>
      <c r="S200" s="84"/>
    </row>
    <row r="201" spans="2:20" x14ac:dyDescent="0.2">
      <c r="B201" s="84"/>
      <c r="C201" s="84"/>
      <c r="D201" s="84"/>
      <c r="E201" s="84"/>
      <c r="F201" s="84"/>
      <c r="G201" s="84"/>
      <c r="H201" s="84"/>
      <c r="I201" s="84"/>
      <c r="J201" s="226"/>
      <c r="K201" s="84"/>
      <c r="L201" s="226"/>
      <c r="M201" s="85"/>
      <c r="N201" s="84"/>
      <c r="O201" s="84"/>
      <c r="P201" s="84"/>
      <c r="Q201" s="84"/>
      <c r="R201" s="84"/>
      <c r="S201" s="84"/>
    </row>
    <row r="202" spans="2:20" x14ac:dyDescent="0.2">
      <c r="B202" s="84"/>
      <c r="C202" s="84"/>
      <c r="D202" s="84"/>
      <c r="E202" s="84"/>
      <c r="F202" s="84"/>
      <c r="G202" s="84"/>
      <c r="H202" s="84"/>
      <c r="I202" s="84"/>
      <c r="J202" s="226"/>
      <c r="K202" s="84"/>
      <c r="L202" s="226"/>
      <c r="M202" s="85"/>
      <c r="N202" s="84"/>
      <c r="O202" s="84"/>
      <c r="P202" s="84"/>
      <c r="Q202" s="84"/>
      <c r="R202" s="84"/>
      <c r="S202" s="84"/>
    </row>
    <row r="203" spans="2:20" x14ac:dyDescent="0.2">
      <c r="B203" s="84"/>
      <c r="C203" s="84"/>
      <c r="D203" s="84"/>
      <c r="E203" s="84"/>
      <c r="F203" s="84"/>
      <c r="G203" s="84"/>
      <c r="H203" s="84"/>
      <c r="I203" s="84"/>
      <c r="J203" s="226"/>
      <c r="K203" s="84"/>
      <c r="L203" s="226"/>
      <c r="M203" s="85"/>
      <c r="N203" s="84"/>
      <c r="O203" s="84"/>
      <c r="P203" s="84"/>
      <c r="Q203" s="84"/>
      <c r="R203" s="84"/>
      <c r="S203" s="84"/>
    </row>
    <row r="204" spans="2:20" x14ac:dyDescent="0.2">
      <c r="B204" s="84"/>
      <c r="C204" s="84"/>
      <c r="D204" s="84"/>
      <c r="E204" s="84"/>
      <c r="F204" s="84"/>
      <c r="G204" s="84"/>
      <c r="H204" s="84"/>
      <c r="I204" s="84"/>
      <c r="J204" s="226"/>
      <c r="K204" s="84"/>
      <c r="L204" s="226"/>
      <c r="M204" s="85"/>
      <c r="N204" s="84"/>
      <c r="O204" s="84"/>
      <c r="P204" s="84"/>
      <c r="Q204" s="84"/>
      <c r="R204" s="84"/>
      <c r="S204" s="84"/>
    </row>
    <row r="205" spans="2:20" x14ac:dyDescent="0.2">
      <c r="B205" s="84"/>
      <c r="C205" s="84"/>
      <c r="D205" s="84"/>
      <c r="E205" s="84"/>
      <c r="F205" s="84"/>
      <c r="G205" s="84"/>
      <c r="H205" s="84"/>
      <c r="I205" s="84"/>
      <c r="J205" s="226"/>
      <c r="K205" s="84"/>
      <c r="L205" s="226"/>
      <c r="M205" s="85"/>
      <c r="N205" s="84"/>
      <c r="O205" s="84"/>
      <c r="P205" s="84"/>
      <c r="Q205" s="84"/>
      <c r="R205" s="84"/>
      <c r="S205" s="84"/>
    </row>
    <row r="206" spans="2:20" x14ac:dyDescent="0.2">
      <c r="B206" s="84"/>
      <c r="C206" s="84"/>
      <c r="D206" s="84"/>
      <c r="E206" s="84"/>
      <c r="F206" s="84"/>
      <c r="G206" s="84"/>
      <c r="H206" s="84"/>
      <c r="I206" s="84"/>
      <c r="J206" s="226"/>
      <c r="K206" s="84"/>
      <c r="L206" s="226"/>
      <c r="M206" s="85"/>
      <c r="N206" s="84"/>
      <c r="O206" s="84"/>
      <c r="P206" s="84"/>
      <c r="Q206" s="84"/>
      <c r="R206" s="84"/>
      <c r="S206" s="84"/>
    </row>
    <row r="207" spans="2:20" x14ac:dyDescent="0.2">
      <c r="B207" s="84"/>
      <c r="C207" s="84"/>
      <c r="D207" s="84"/>
      <c r="E207" s="84"/>
      <c r="F207" s="84"/>
      <c r="G207" s="84"/>
      <c r="H207" s="84"/>
      <c r="I207" s="84"/>
      <c r="J207" s="226"/>
      <c r="K207" s="84"/>
      <c r="L207" s="226"/>
      <c r="M207" s="85"/>
      <c r="N207" s="84"/>
      <c r="O207" s="84"/>
      <c r="P207" s="84"/>
      <c r="Q207" s="84"/>
      <c r="R207" s="84"/>
      <c r="S207" s="84"/>
    </row>
    <row r="208" spans="2:20" x14ac:dyDescent="0.2">
      <c r="B208" s="84"/>
      <c r="C208" s="84"/>
      <c r="D208" s="84"/>
      <c r="E208" s="84"/>
      <c r="F208" s="84"/>
      <c r="G208" s="84"/>
      <c r="H208" s="84"/>
      <c r="I208" s="84"/>
      <c r="J208" s="226"/>
      <c r="K208" s="84"/>
      <c r="L208" s="226"/>
      <c r="M208" s="85"/>
      <c r="N208" s="84"/>
      <c r="O208" s="84"/>
      <c r="P208" s="84"/>
      <c r="Q208" s="84"/>
      <c r="R208" s="84"/>
      <c r="S208" s="84"/>
    </row>
    <row r="209" spans="2:19" x14ac:dyDescent="0.2">
      <c r="B209" s="84"/>
      <c r="C209" s="84"/>
      <c r="D209" s="84"/>
      <c r="E209" s="84"/>
      <c r="F209" s="84"/>
      <c r="G209" s="84"/>
      <c r="H209" s="84"/>
      <c r="I209" s="84"/>
      <c r="J209" s="226"/>
      <c r="K209" s="84"/>
      <c r="L209" s="226"/>
      <c r="M209" s="85"/>
      <c r="N209" s="84"/>
      <c r="O209" s="84"/>
      <c r="P209" s="84"/>
      <c r="Q209" s="84"/>
      <c r="R209" s="84"/>
      <c r="S209" s="84"/>
    </row>
    <row r="210" spans="2:19" x14ac:dyDescent="0.2">
      <c r="B210" s="84"/>
      <c r="C210" s="84"/>
      <c r="D210" s="84"/>
      <c r="E210" s="84"/>
      <c r="F210" s="84"/>
      <c r="G210" s="84"/>
      <c r="H210" s="84"/>
      <c r="I210" s="84"/>
      <c r="J210" s="226"/>
      <c r="K210" s="84"/>
      <c r="L210" s="226"/>
      <c r="M210" s="85"/>
      <c r="N210" s="84"/>
      <c r="O210" s="84"/>
      <c r="P210" s="84"/>
      <c r="Q210" s="84"/>
      <c r="R210" s="84"/>
      <c r="S210" s="84"/>
    </row>
    <row r="211" spans="2:19" x14ac:dyDescent="0.2">
      <c r="B211" s="84"/>
      <c r="C211" s="84"/>
      <c r="D211" s="84"/>
      <c r="E211" s="84"/>
      <c r="F211" s="84"/>
      <c r="G211" s="84"/>
      <c r="H211" s="84"/>
      <c r="I211" s="84"/>
      <c r="J211" s="226"/>
      <c r="K211" s="84"/>
      <c r="L211" s="226"/>
      <c r="M211" s="85"/>
      <c r="N211" s="84"/>
      <c r="O211" s="84"/>
      <c r="P211" s="84"/>
      <c r="Q211" s="84"/>
      <c r="R211" s="84"/>
      <c r="S211" s="84"/>
    </row>
    <row r="212" spans="2:19" x14ac:dyDescent="0.2">
      <c r="B212" s="84"/>
      <c r="C212" s="84"/>
      <c r="D212" s="84"/>
      <c r="E212" s="84"/>
      <c r="F212" s="84"/>
      <c r="G212" s="84"/>
      <c r="H212" s="84"/>
      <c r="I212" s="84"/>
      <c r="J212" s="226"/>
      <c r="K212" s="84"/>
      <c r="L212" s="226"/>
      <c r="M212" s="85"/>
      <c r="N212" s="84"/>
      <c r="O212" s="84"/>
      <c r="P212" s="84"/>
      <c r="Q212" s="84"/>
      <c r="R212" s="84"/>
      <c r="S212" s="84"/>
    </row>
    <row r="213" spans="2:19" x14ac:dyDescent="0.2">
      <c r="B213" s="84"/>
      <c r="C213" s="84"/>
    </row>
  </sheetData>
  <sortState ref="D146:T151">
    <sortCondition ref="D145"/>
  </sortState>
  <mergeCells count="172">
    <mergeCell ref="F47:F49"/>
    <mergeCell ref="B197:F197"/>
    <mergeCell ref="B198:F198"/>
    <mergeCell ref="B57:C59"/>
    <mergeCell ref="D57:D59"/>
    <mergeCell ref="E57:E59"/>
    <mergeCell ref="F57:F59"/>
    <mergeCell ref="D196:F196"/>
    <mergeCell ref="B164:C196"/>
    <mergeCell ref="N125:N127"/>
    <mergeCell ref="B60:C94"/>
    <mergeCell ref="B7:C55"/>
    <mergeCell ref="G124:L124"/>
    <mergeCell ref="M124:T124"/>
    <mergeCell ref="O125:S125"/>
    <mergeCell ref="T125:T127"/>
    <mergeCell ref="O126:R126"/>
    <mergeCell ref="D125:D127"/>
    <mergeCell ref="E125:E127"/>
    <mergeCell ref="F125:F127"/>
    <mergeCell ref="G125:G127"/>
    <mergeCell ref="H125:H127"/>
    <mergeCell ref="I125:I127"/>
    <mergeCell ref="J125:J127"/>
    <mergeCell ref="K125:K127"/>
    <mergeCell ref="D47:D49"/>
    <mergeCell ref="E47:E49"/>
    <mergeCell ref="Q29:Q30"/>
    <mergeCell ref="R47:R49"/>
    <mergeCell ref="T36:T37"/>
    <mergeCell ref="I47:I49"/>
    <mergeCell ref="J47:J49"/>
    <mergeCell ref="M47:M49"/>
    <mergeCell ref="N47:N49"/>
    <mergeCell ref="G47:G49"/>
    <mergeCell ref="H47:H49"/>
    <mergeCell ref="O47:O49"/>
    <mergeCell ref="P47:P49"/>
    <mergeCell ref="Q47:Q49"/>
    <mergeCell ref="K47:K49"/>
    <mergeCell ref="L47:L49"/>
    <mergeCell ref="T57:T59"/>
    <mergeCell ref="O57:S57"/>
    <mergeCell ref="H131:H132"/>
    <mergeCell ref="R117:R118"/>
    <mergeCell ref="D160:D161"/>
    <mergeCell ref="T160:T161"/>
    <mergeCell ref="R160:R161"/>
    <mergeCell ref="Q160:Q161"/>
    <mergeCell ref="R25:R26"/>
    <mergeCell ref="S25:S26"/>
    <mergeCell ref="P157:P158"/>
    <mergeCell ref="R157:R158"/>
    <mergeCell ref="S157:S158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5:M26"/>
    <mergeCell ref="N25:N26"/>
    <mergeCell ref="S131:S132"/>
    <mergeCell ref="D157:D158"/>
    <mergeCell ref="E157:E158"/>
    <mergeCell ref="F157:F158"/>
    <mergeCell ref="G157:G158"/>
    <mergeCell ref="H157:H158"/>
    <mergeCell ref="I157:I158"/>
    <mergeCell ref="J157:J158"/>
    <mergeCell ref="K157:K158"/>
    <mergeCell ref="L157:L158"/>
    <mergeCell ref="M157:M158"/>
    <mergeCell ref="N157:N158"/>
    <mergeCell ref="O157:O158"/>
    <mergeCell ref="J131:J132"/>
    <mergeCell ref="K131:K132"/>
    <mergeCell ref="L131:L132"/>
    <mergeCell ref="M131:M132"/>
    <mergeCell ref="O131:O132"/>
    <mergeCell ref="N131:N132"/>
    <mergeCell ref="G131:G132"/>
    <mergeCell ref="F131:F132"/>
    <mergeCell ref="E131:E132"/>
    <mergeCell ref="D36:D37"/>
    <mergeCell ref="E36:E37"/>
    <mergeCell ref="N57:N59"/>
    <mergeCell ref="K36:K37"/>
    <mergeCell ref="B56:F56"/>
    <mergeCell ref="I29:I30"/>
    <mergeCell ref="F36:F37"/>
    <mergeCell ref="D115:F115"/>
    <mergeCell ref="R131:R132"/>
    <mergeCell ref="R29:R30"/>
    <mergeCell ref="N36:N37"/>
    <mergeCell ref="O36:O37"/>
    <mergeCell ref="Q36:Q37"/>
    <mergeCell ref="P36:P37"/>
    <mergeCell ref="R36:R37"/>
    <mergeCell ref="M29:M30"/>
    <mergeCell ref="G56:L56"/>
    <mergeCell ref="M56:T56"/>
    <mergeCell ref="L36:L37"/>
    <mergeCell ref="J36:J37"/>
    <mergeCell ref="J29:J30"/>
    <mergeCell ref="K29:K30"/>
    <mergeCell ref="L29:L30"/>
    <mergeCell ref="N29:N30"/>
    <mergeCell ref="O25:O26"/>
    <mergeCell ref="P25:P26"/>
    <mergeCell ref="G36:G37"/>
    <mergeCell ref="H36:H37"/>
    <mergeCell ref="I36:I37"/>
    <mergeCell ref="P131:P132"/>
    <mergeCell ref="L125:L127"/>
    <mergeCell ref="M125:M127"/>
    <mergeCell ref="G57:G59"/>
    <mergeCell ref="H57:H59"/>
    <mergeCell ref="I57:I59"/>
    <mergeCell ref="J57:J59"/>
    <mergeCell ref="K57:K59"/>
    <mergeCell ref="L57:L59"/>
    <mergeCell ref="M57:M59"/>
    <mergeCell ref="O29:O30"/>
    <mergeCell ref="P29:P30"/>
    <mergeCell ref="O58:R58"/>
    <mergeCell ref="C1:S2"/>
    <mergeCell ref="G4:G6"/>
    <mergeCell ref="F4:F6"/>
    <mergeCell ref="G3:L3"/>
    <mergeCell ref="H4:H6"/>
    <mergeCell ref="O4:S4"/>
    <mergeCell ref="N4:N6"/>
    <mergeCell ref="B3:F3"/>
    <mergeCell ref="J4:J6"/>
    <mergeCell ref="I4:I6"/>
    <mergeCell ref="O5:R5"/>
    <mergeCell ref="K4:K6"/>
    <mergeCell ref="B4:C6"/>
    <mergeCell ref="D4:D6"/>
    <mergeCell ref="M3:T3"/>
    <mergeCell ref="T4:T6"/>
    <mergeCell ref="M4:M6"/>
    <mergeCell ref="L4:L6"/>
    <mergeCell ref="E4:E6"/>
    <mergeCell ref="B153:C163"/>
    <mergeCell ref="B128:C152"/>
    <mergeCell ref="B125:C127"/>
    <mergeCell ref="B124:F124"/>
    <mergeCell ref="B115:C123"/>
    <mergeCell ref="M36:M37"/>
    <mergeCell ref="D29:D30"/>
    <mergeCell ref="E29:E30"/>
    <mergeCell ref="F29:F30"/>
    <mergeCell ref="G29:G30"/>
    <mergeCell ref="H29:H30"/>
    <mergeCell ref="D152:F152"/>
    <mergeCell ref="D163:F163"/>
    <mergeCell ref="D131:D132"/>
    <mergeCell ref="D135:D136"/>
    <mergeCell ref="I131:I132"/>
    <mergeCell ref="B95:C108"/>
    <mergeCell ref="D123:F123"/>
    <mergeCell ref="D117:D118"/>
    <mergeCell ref="B112:C114"/>
    <mergeCell ref="D94:F94"/>
    <mergeCell ref="D109:F109"/>
    <mergeCell ref="D112:F112"/>
    <mergeCell ref="B109:C111"/>
  </mergeCells>
  <phoneticPr fontId="0" type="noConversion"/>
  <pageMargins left="1" right="1" top="1" bottom="1" header="0.5" footer="0.5"/>
  <pageSetup paperSize="8" scale="71" orientation="landscape" r:id="rId1"/>
  <rowBreaks count="1" manualBreakCount="1">
    <brk id="151" min="1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:Q19"/>
  <sheetViews>
    <sheetView workbookViewId="0">
      <selection activeCell="Q19" sqref="Q19"/>
    </sheetView>
  </sheetViews>
  <sheetFormatPr defaultRowHeight="13.8" x14ac:dyDescent="0.25"/>
  <sheetData>
    <row r="2" spans="9:17" x14ac:dyDescent="0.25">
      <c r="I2" s="181"/>
      <c r="K2" s="186"/>
      <c r="N2" s="181">
        <v>154</v>
      </c>
      <c r="Q2" s="180">
        <v>3692.8</v>
      </c>
    </row>
    <row r="3" spans="9:17" x14ac:dyDescent="0.25">
      <c r="I3" s="181"/>
      <c r="K3" s="186"/>
      <c r="N3" s="181">
        <v>368</v>
      </c>
      <c r="Q3" s="180">
        <v>8055.7</v>
      </c>
    </row>
    <row r="4" spans="9:17" x14ac:dyDescent="0.25">
      <c r="I4" s="181"/>
      <c r="K4" s="186"/>
      <c r="N4" s="181">
        <v>368</v>
      </c>
      <c r="Q4" s="180">
        <v>8044.8</v>
      </c>
    </row>
    <row r="5" spans="9:17" x14ac:dyDescent="0.25">
      <c r="I5" s="181"/>
      <c r="K5" s="186"/>
      <c r="N5" s="181">
        <v>368</v>
      </c>
      <c r="Q5" s="180">
        <v>8055.7</v>
      </c>
    </row>
    <row r="6" spans="9:17" x14ac:dyDescent="0.25">
      <c r="I6" s="181"/>
      <c r="K6" s="186"/>
      <c r="N6" s="181">
        <v>368</v>
      </c>
      <c r="Q6" s="180">
        <v>8044.8</v>
      </c>
    </row>
    <row r="7" spans="9:17" x14ac:dyDescent="0.25">
      <c r="I7" s="181"/>
      <c r="K7" s="186"/>
      <c r="N7" s="181">
        <v>166</v>
      </c>
      <c r="Q7" s="180">
        <v>3620</v>
      </c>
    </row>
    <row r="8" spans="9:17" x14ac:dyDescent="0.25">
      <c r="I8" s="181"/>
      <c r="K8" s="186"/>
      <c r="N8" s="181">
        <v>230</v>
      </c>
      <c r="Q8" s="180">
        <v>5539.2</v>
      </c>
    </row>
    <row r="9" spans="9:17" x14ac:dyDescent="0.25">
      <c r="I9" s="181"/>
      <c r="K9" s="186"/>
      <c r="N9" s="181">
        <v>368</v>
      </c>
      <c r="Q9" s="180">
        <v>8044.8</v>
      </c>
    </row>
    <row r="10" spans="9:17" x14ac:dyDescent="0.25">
      <c r="I10" s="182"/>
      <c r="K10" s="186"/>
      <c r="N10" s="181">
        <v>154</v>
      </c>
      <c r="Q10" s="180">
        <v>3692.8</v>
      </c>
    </row>
    <row r="11" spans="9:17" x14ac:dyDescent="0.25">
      <c r="I11" s="182"/>
      <c r="K11" s="186"/>
      <c r="N11" s="181">
        <v>154</v>
      </c>
      <c r="Q11" s="180">
        <v>3692.8</v>
      </c>
    </row>
    <row r="12" spans="9:17" x14ac:dyDescent="0.25">
      <c r="I12" s="182"/>
      <c r="K12" s="186"/>
      <c r="N12" s="181">
        <v>230</v>
      </c>
      <c r="Q12" s="180">
        <v>5539.2</v>
      </c>
    </row>
    <row r="13" spans="9:17" x14ac:dyDescent="0.25">
      <c r="I13" s="182"/>
      <c r="K13" s="186"/>
      <c r="N13" s="181">
        <v>368</v>
      </c>
      <c r="Q13" s="180">
        <v>8044.8</v>
      </c>
    </row>
    <row r="14" spans="9:17" x14ac:dyDescent="0.25">
      <c r="I14" s="182"/>
      <c r="K14" s="186"/>
      <c r="N14" s="181">
        <v>368</v>
      </c>
      <c r="Q14" s="180">
        <v>8044.8</v>
      </c>
    </row>
    <row r="15" spans="9:17" x14ac:dyDescent="0.25">
      <c r="I15" s="182"/>
      <c r="K15" s="186"/>
      <c r="N15" s="181">
        <v>368</v>
      </c>
      <c r="Q15" s="180">
        <v>8044.8</v>
      </c>
    </row>
    <row r="16" spans="9:17" x14ac:dyDescent="0.25">
      <c r="I16" s="182"/>
      <c r="K16" s="186"/>
      <c r="N16" s="181">
        <v>230</v>
      </c>
      <c r="Q16" s="180">
        <v>2239.1999999999998</v>
      </c>
    </row>
    <row r="19" spans="11:17" x14ac:dyDescent="0.25">
      <c r="K19" s="186"/>
      <c r="N19" s="186">
        <f>SUM(N2:N16)</f>
        <v>4262</v>
      </c>
      <c r="Q19" s="187">
        <f>SUM(Q2:Q16)</f>
        <v>92396.200000000012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Melkosoft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binom</dc:creator>
  <cp:lastModifiedBy>1</cp:lastModifiedBy>
  <cp:lastPrinted>2014-11-01T17:53:16Z</cp:lastPrinted>
  <dcterms:created xsi:type="dcterms:W3CDTF">2007-01-13T08:23:23Z</dcterms:created>
  <dcterms:modified xsi:type="dcterms:W3CDTF">2021-07-19T12:45:06Z</dcterms:modified>
</cp:coreProperties>
</file>