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/>
  <mc:AlternateContent xmlns:mc="http://schemas.openxmlformats.org/markup-compatibility/2006">
    <mc:Choice Requires="x15">
      <x15ac:absPath xmlns:x15ac="http://schemas.microsoft.com/office/spreadsheetml/2010/11/ac" url="\\smoladmin\dfs\Документы\Упр. архитектуры и градостроительства\ОтделГрадПлан\Публичные слушания\Планировки\2024\111-2024_Смолстром-сервис_внес. изм. в ПМ\2_Утверждение\"/>
    </mc:Choice>
  </mc:AlternateContent>
  <xr:revisionPtr revIDLastSave="0" documentId="13_ncr:1_{93F7B585-BF19-4BC4-9537-3C74566D517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Print_Area" localSheetId="0">Лист1!$A$1:$R$50</definedName>
    <definedName name="_xlnm.Print_Area" localSheetId="0">Лист1!$A$1:$R$51</definedName>
  </definedNames>
  <calcPr calcId="191029"/>
</workbook>
</file>

<file path=xl/calcChain.xml><?xml version="1.0" encoding="utf-8"?>
<calcChain xmlns="http://schemas.openxmlformats.org/spreadsheetml/2006/main">
  <c r="P49" i="1" l="1"/>
  <c r="J35" i="1" l="1"/>
  <c r="O35" i="1"/>
  <c r="O49" i="1" s="1"/>
  <c r="P35" i="1"/>
  <c r="Q35" i="1"/>
  <c r="I24" i="1" l="1"/>
  <c r="H24" i="1"/>
  <c r="J24" i="1"/>
  <c r="O24" i="1"/>
  <c r="Q24" i="1"/>
  <c r="P24" i="1"/>
  <c r="N35" i="1" l="1"/>
  <c r="M35" i="1"/>
  <c r="L35" i="1"/>
  <c r="I35" i="1"/>
  <c r="H35" i="1"/>
  <c r="P50" i="1" l="1"/>
  <c r="J49" i="1"/>
  <c r="J50" i="1" s="1"/>
  <c r="I49" i="1"/>
  <c r="I50" i="1" s="1"/>
  <c r="H49" i="1"/>
  <c r="H50" i="1" s="1"/>
  <c r="T22" i="1" l="1"/>
  <c r="T21" i="1"/>
  <c r="T11" i="1"/>
  <c r="T10" i="1"/>
  <c r="T9" i="1"/>
  <c r="T8" i="1"/>
  <c r="T7" i="1"/>
  <c r="T6" i="1"/>
  <c r="T5" i="1"/>
  <c r="T50" i="1" l="1"/>
  <c r="U6" i="1"/>
  <c r="U7" i="1"/>
  <c r="U8" i="1"/>
  <c r="U9" i="1"/>
  <c r="U10" i="1"/>
  <c r="U11" i="1"/>
  <c r="U21" i="1"/>
  <c r="U22" i="1"/>
  <c r="U5" i="1"/>
  <c r="O50" i="1"/>
  <c r="U50" i="1" l="1"/>
  <c r="Q49" i="1"/>
  <c r="Q50" i="1" s="1"/>
  <c r="N49" i="1"/>
  <c r="M49" i="1"/>
  <c r="L49" i="1"/>
  <c r="N24" i="1"/>
  <c r="W24" i="1"/>
  <c r="N50" i="1" l="1"/>
  <c r="L10" i="1"/>
  <c r="M21" i="1"/>
  <c r="L21" i="1"/>
  <c r="M11" i="1"/>
  <c r="L11" i="1"/>
  <c r="M10" i="1"/>
  <c r="M9" i="1"/>
  <c r="L9" i="1"/>
  <c r="M8" i="1"/>
  <c r="L8" i="1"/>
  <c r="M7" i="1"/>
  <c r="L7" i="1"/>
  <c r="M6" i="1"/>
  <c r="L6" i="1"/>
  <c r="L5" i="1" l="1"/>
  <c r="M5" i="1"/>
  <c r="M24" i="1" l="1"/>
  <c r="M50" i="1" s="1"/>
  <c r="L24" i="1"/>
  <c r="L50" i="1" s="1"/>
  <c r="Y24" i="1"/>
  <c r="AA24" i="1" l="1"/>
</calcChain>
</file>

<file path=xl/sharedStrings.xml><?xml version="1.0" encoding="utf-8"?>
<sst xmlns="http://schemas.openxmlformats.org/spreadsheetml/2006/main" count="371" uniqueCount="77">
  <si>
    <t>Участки зданий, сооружений, объектов (элементов) комплексного благоустройства</t>
  </si>
  <si>
    <t>№ участков на плане</t>
  </si>
  <si>
    <t>№ строений на плане</t>
  </si>
  <si>
    <t>Адреса строений</t>
  </si>
  <si>
    <t>Характеристики местоположения участков территории и расположенных на них объектов</t>
  </si>
  <si>
    <t>Год постройки здания, сооружения</t>
  </si>
  <si>
    <t>Этажность</t>
  </si>
  <si>
    <t>Общая площадь жилых помещений зданий, сооружений (кв.м)</t>
  </si>
  <si>
    <t>Общая площадь нежилых помещений зданий, сооружений (кв.м)</t>
  </si>
  <si>
    <t>Площадь по наружному обмеру (кв.м)</t>
  </si>
  <si>
    <t>Расчетное население (чел.)</t>
  </si>
  <si>
    <t>Расчетные показатели участков территории</t>
  </si>
  <si>
    <t>Нормативно необходимая площадь участка (кв.м)</t>
  </si>
  <si>
    <t>минимальная</t>
  </si>
  <si>
    <t>проектная</t>
  </si>
  <si>
    <t>Обременения на участках</t>
  </si>
  <si>
    <t>Сервитуты</t>
  </si>
  <si>
    <t>Характеристики расчетного обоснования размеров участков территории</t>
  </si>
  <si>
    <t>Участки объектов инженерной инфраструктуры</t>
  </si>
  <si>
    <t>ИТОГО участки объектов инженерной инфраструктуры</t>
  </si>
  <si>
    <t>ВСЕГО ПО КВАРТАЛУ</t>
  </si>
  <si>
    <t>─</t>
  </si>
  <si>
    <t>Sзу по пред. нормат (инвентар.)</t>
  </si>
  <si>
    <t>Участки под  благоустройство</t>
  </si>
  <si>
    <t>ИТОГО участки под благоустройство</t>
  </si>
  <si>
    <t>Sзу по сведениям КПТ</t>
  </si>
  <si>
    <t>Примечание</t>
  </si>
  <si>
    <t>Характеристики фактического использования участков территории и расположенных на них объектов</t>
  </si>
  <si>
    <t>Участки жилых зданий</t>
  </si>
  <si>
    <t>Удельный показатель земельной доли</t>
  </si>
  <si>
    <t>-</t>
  </si>
  <si>
    <t>Многоквартирный жилой дом</t>
  </si>
  <si>
    <t>ИТОГО участки жилых зданий</t>
  </si>
  <si>
    <t>Проезд</t>
  </si>
  <si>
    <t>Фактическое использование зданий и сооружений, объектов (элементов) комплексного благоустройства</t>
  </si>
  <si>
    <t>тепло</t>
  </si>
  <si>
    <t>ул. Кирова, д. 10</t>
  </si>
  <si>
    <t>ул. Кирова, д. 12</t>
  </si>
  <si>
    <t>ул. Кирова, д. 14</t>
  </si>
  <si>
    <t>5</t>
  </si>
  <si>
    <t>67:27:0020829:3</t>
  </si>
  <si>
    <t>ул. Кирова, д. 16</t>
  </si>
  <si>
    <t>ул. Кирова, д. 18</t>
  </si>
  <si>
    <t>67:27:0020829:5</t>
  </si>
  <si>
    <t>ул. Кирова, д. 20</t>
  </si>
  <si>
    <t>67:27:0020829:6</t>
  </si>
  <si>
    <t>ул. Кирова, д. 22</t>
  </si>
  <si>
    <t xml:space="preserve">
67:27:0020829:7</t>
  </si>
  <si>
    <t>Проектируемый многоквартирный жилой дом</t>
  </si>
  <si>
    <t>ул. Кирова, д.14а</t>
  </si>
  <si>
    <t xml:space="preserve">
67:27:0020829:17</t>
  </si>
  <si>
    <t>67:27:0020829:727</t>
  </si>
  <si>
    <t>67:27:0020829:731</t>
  </si>
  <si>
    <t>Для строительства участка водопровода, газопровода и трубопровода</t>
  </si>
  <si>
    <t>ТП-2024</t>
  </si>
  <si>
    <t>67:27:0000000:343</t>
  </si>
  <si>
    <t>ул. Матросова</t>
  </si>
  <si>
    <t>Проектируемый объект инженерной инфраструктуры</t>
  </si>
  <si>
    <t>Под ЦТП №69</t>
  </si>
  <si>
    <t>67:27:0020829:20</t>
  </si>
  <si>
    <t>н/д</t>
  </si>
  <si>
    <t xml:space="preserve"> 67:27:0020829:36</t>
  </si>
  <si>
    <t>Проектируемые многоквартирные жилые дома</t>
  </si>
  <si>
    <t>67:27:0020829:49</t>
  </si>
  <si>
    <t xml:space="preserve">67:27:0020829:1670 </t>
  </si>
  <si>
    <t xml:space="preserve"> 67:27:0020829:52</t>
  </si>
  <si>
    <t xml:space="preserve"> 67:27:0020829:45</t>
  </si>
  <si>
    <t xml:space="preserve"> 67:27:0020829:42 </t>
  </si>
  <si>
    <t>67:27:0020829:44</t>
  </si>
  <si>
    <t xml:space="preserve"> 67:27:0020829:51</t>
  </si>
  <si>
    <t xml:space="preserve"> 67:27:0020829:47 </t>
  </si>
  <si>
    <t>67:27:0020829:43</t>
  </si>
  <si>
    <t>67:27:0020829:51</t>
  </si>
  <si>
    <t>67:27:0020829:1670</t>
  </si>
  <si>
    <t>67:27:0020829:42</t>
  </si>
  <si>
    <t>67:27:0020829:45</t>
  </si>
  <si>
    <t>67:27:0020850:8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</si>
</sst>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2" x14ac:knownFonts="1">
    <font>
      <sz val="11"/>
      <color theme="1"/>
      <name val="Times New Roman"/>
      <family val="2"/>
      <charset val="204"/>
      <scheme val="minor"/>
    </font>
    <font>
      <sz val="8"/>
      <color indexed="8"/>
      <name val="Times New Roman"/>
      <family val="1"/>
      <charset val="204"/>
      <scheme val="minor"/>
    </font>
    <font>
      <b/>
      <sz val="8"/>
      <color indexed="8"/>
      <name val="Times New Roman"/>
      <family val="1"/>
      <charset val="204"/>
      <scheme val="minor"/>
    </font>
    <font>
      <b/>
      <sz val="11"/>
      <color indexed="8"/>
      <name val="Times New Roman"/>
      <family val="1"/>
      <charset val="204"/>
      <scheme val="minor"/>
    </font>
    <font>
      <sz val="11"/>
      <color theme="1"/>
      <name val="Times New Roman"/>
      <family val="1"/>
      <charset val="204"/>
      <scheme val="minor"/>
    </font>
    <font>
      <sz val="8"/>
      <color theme="1"/>
      <name val="Times New Roman"/>
      <family val="1"/>
      <charset val="204"/>
      <scheme val="minor"/>
    </font>
    <font>
      <sz val="8"/>
      <name val="Times New Roman"/>
      <family val="1"/>
      <charset val="204"/>
      <scheme val="minor"/>
    </font>
    <font>
      <sz val="11"/>
      <color indexed="8"/>
      <name val="Times New Roman"/>
      <family val="1"/>
      <charset val="204"/>
      <scheme val="minor"/>
    </font>
    <font>
      <b/>
      <sz val="8"/>
      <color theme="1"/>
      <name val="Times New Roman"/>
      <family val="1"/>
      <charset val="204"/>
      <scheme val="minor"/>
    </font>
    <font>
      <sz val="10"/>
      <color theme="1"/>
      <name val="Times New Roman"/>
      <family val="1"/>
      <charset val="204"/>
      <scheme val="minor"/>
    </font>
    <font>
      <b/>
      <sz val="8"/>
      <name val="Times New Roman"/>
      <family val="1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color theme="1"/>
      <name val="Times New Roman"/>
      <family val="2"/>
      <charset val="204"/>
      <scheme val="minor"/>
    </font>
    <font>
      <b/>
      <sz val="8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  <scheme val="minor"/>
    </font>
    <font>
      <b/>
      <sz val="9"/>
      <color theme="1"/>
      <name val="Times New Roman"/>
      <family val="1"/>
      <charset val="204"/>
      <scheme val="minor"/>
    </font>
    <font>
      <b/>
      <sz val="10"/>
      <color indexed="8"/>
      <name val="Times New Roman"/>
      <family val="1"/>
      <charset val="204"/>
      <scheme val="minor"/>
    </font>
    <font>
      <b/>
      <sz val="10"/>
      <color theme="1"/>
      <name val="Times New Roman"/>
      <family val="1"/>
      <charset val="204"/>
      <scheme val="minor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7" fillId="0" borderId="0" xfId="0" applyFont="1"/>
    <xf numFmtId="0" fontId="5" fillId="0" borderId="0" xfId="0" applyFont="1" applyAlignment="1">
      <alignment horizontal="center"/>
    </xf>
    <xf numFmtId="49" fontId="4" fillId="0" borderId="0" xfId="0" applyNumberFormat="1" applyFont="1"/>
    <xf numFmtId="0" fontId="9" fillId="0" borderId="0" xfId="0" applyFont="1"/>
    <xf numFmtId="0" fontId="6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" fontId="4" fillId="0" borderId="0" xfId="0" applyNumberFormat="1" applyFont="1"/>
    <xf numFmtId="0" fontId="4" fillId="0" borderId="2" xfId="0" applyFont="1" applyBorder="1"/>
    <xf numFmtId="164" fontId="4" fillId="0" borderId="2" xfId="0" applyNumberFormat="1" applyFont="1" applyBorder="1"/>
    <xf numFmtId="1" fontId="1" fillId="0" borderId="2" xfId="0" applyNumberFormat="1" applyFont="1" applyBorder="1"/>
    <xf numFmtId="49" fontId="7" fillId="0" borderId="0" xfId="0" applyNumberFormat="1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/>
    </xf>
    <xf numFmtId="164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Апекс">
  <a:themeElements>
    <a:clrScheme name="Апекс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Апекс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Апекс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"/>
                <a:satMod val="110000"/>
              </a:schemeClr>
              <a:schemeClr val="phClr">
                <a:tint val="60000"/>
                <a:satMod val="42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65"/>
  <sheetViews>
    <sheetView tabSelected="1" view="pageBreakPreview" zoomScaleNormal="100" zoomScaleSheetLayoutView="100" zoomScalePageLayoutView="85" workbookViewId="0">
      <selection activeCell="Y13" sqref="Y13"/>
    </sheetView>
  </sheetViews>
  <sheetFormatPr defaultColWidth="9.140625" defaultRowHeight="15" x14ac:dyDescent="0.25"/>
  <cols>
    <col min="1" max="1" width="14.42578125" style="1" customWidth="1"/>
    <col min="2" max="2" width="7.7109375" style="1" customWidth="1"/>
    <col min="3" max="3" width="7.85546875" style="1" customWidth="1"/>
    <col min="4" max="4" width="29.7109375" style="1" customWidth="1"/>
    <col min="5" max="5" width="28.5703125" style="1" customWidth="1"/>
    <col min="6" max="6" width="9.85546875" style="1" customWidth="1"/>
    <col min="7" max="7" width="9.140625" style="1"/>
    <col min="8" max="8" width="10" style="1" customWidth="1"/>
    <col min="9" max="9" width="9.85546875" style="1" customWidth="1"/>
    <col min="10" max="10" width="9.28515625" style="1" customWidth="1"/>
    <col min="11" max="11" width="9.5703125" style="6" customWidth="1"/>
    <col min="12" max="12" width="9" style="1" customWidth="1"/>
    <col min="13" max="13" width="11.28515625" style="1" customWidth="1"/>
    <col min="14" max="14" width="9.42578125" style="1" customWidth="1"/>
    <col min="15" max="15" width="9.7109375" style="1" customWidth="1"/>
    <col min="16" max="16" width="9.5703125" style="11" customWidth="1"/>
    <col min="17" max="17" width="11.5703125" style="1" customWidth="1"/>
    <col min="18" max="18" width="17" style="5" customWidth="1"/>
    <col min="19" max="19" width="9.140625" style="1"/>
    <col min="20" max="20" width="13" style="1" customWidth="1"/>
    <col min="21" max="21" width="9.140625" style="1"/>
    <col min="22" max="22" width="9.42578125" style="1" bestFit="1" customWidth="1"/>
    <col min="23" max="27" width="9.140625" style="1"/>
    <col min="28" max="28" width="8.7109375" style="1" customWidth="1"/>
    <col min="29" max="16384" width="9.140625" style="1"/>
  </cols>
  <sheetData>
    <row r="1" spans="1:26" s="7" customFormat="1" ht="21" customHeight="1" x14ac:dyDescent="0.2">
      <c r="A1" s="100" t="s">
        <v>4</v>
      </c>
      <c r="B1" s="111"/>
      <c r="C1" s="111"/>
      <c r="D1" s="111"/>
      <c r="E1" s="100" t="s">
        <v>27</v>
      </c>
      <c r="F1" s="100"/>
      <c r="G1" s="100"/>
      <c r="H1" s="100"/>
      <c r="I1" s="100"/>
      <c r="J1" s="100"/>
      <c r="K1" s="100" t="s">
        <v>17</v>
      </c>
      <c r="L1" s="100"/>
      <c r="M1" s="100"/>
      <c r="N1" s="100"/>
      <c r="O1" s="100"/>
      <c r="P1" s="100"/>
      <c r="Q1" s="100"/>
      <c r="R1" s="108"/>
    </row>
    <row r="2" spans="1:26" ht="15.75" customHeight="1" x14ac:dyDescent="0.25">
      <c r="A2" s="100" t="s">
        <v>0</v>
      </c>
      <c r="B2" s="100" t="s">
        <v>1</v>
      </c>
      <c r="C2" s="100" t="s">
        <v>2</v>
      </c>
      <c r="D2" s="100" t="s">
        <v>3</v>
      </c>
      <c r="E2" s="100" t="s">
        <v>34</v>
      </c>
      <c r="F2" s="100" t="s">
        <v>5</v>
      </c>
      <c r="G2" s="100" t="s">
        <v>6</v>
      </c>
      <c r="H2" s="100" t="s">
        <v>7</v>
      </c>
      <c r="I2" s="100" t="s">
        <v>8</v>
      </c>
      <c r="J2" s="100" t="s">
        <v>9</v>
      </c>
      <c r="K2" s="110" t="s">
        <v>29</v>
      </c>
      <c r="L2" s="100" t="s">
        <v>10</v>
      </c>
      <c r="M2" s="100" t="s">
        <v>11</v>
      </c>
      <c r="N2" s="100"/>
      <c r="O2" s="100"/>
      <c r="P2" s="100"/>
      <c r="Q2" s="100"/>
      <c r="R2" s="100" t="s">
        <v>26</v>
      </c>
      <c r="T2" s="2"/>
    </row>
    <row r="3" spans="1:26" ht="22.5" customHeight="1" x14ac:dyDescent="0.25">
      <c r="A3" s="112"/>
      <c r="B3" s="100"/>
      <c r="C3" s="100"/>
      <c r="D3" s="100"/>
      <c r="E3" s="100"/>
      <c r="F3" s="100"/>
      <c r="G3" s="100"/>
      <c r="H3" s="100"/>
      <c r="I3" s="100"/>
      <c r="J3" s="100"/>
      <c r="K3" s="110"/>
      <c r="L3" s="100"/>
      <c r="M3" s="100" t="s">
        <v>12</v>
      </c>
      <c r="N3" s="100"/>
      <c r="O3" s="100"/>
      <c r="P3" s="100"/>
      <c r="Q3" s="37" t="s">
        <v>15</v>
      </c>
      <c r="R3" s="109"/>
      <c r="T3" s="1" t="s">
        <v>35</v>
      </c>
      <c r="U3" s="1">
        <v>28.2</v>
      </c>
    </row>
    <row r="4" spans="1:26" ht="42" customHeight="1" x14ac:dyDescent="0.25">
      <c r="A4" s="112"/>
      <c r="B4" s="100"/>
      <c r="C4" s="100"/>
      <c r="D4" s="100"/>
      <c r="E4" s="100"/>
      <c r="F4" s="100"/>
      <c r="G4" s="100"/>
      <c r="H4" s="100"/>
      <c r="I4" s="100"/>
      <c r="J4" s="100"/>
      <c r="K4" s="110"/>
      <c r="L4" s="100"/>
      <c r="M4" s="37" t="s">
        <v>13</v>
      </c>
      <c r="N4" s="37" t="s">
        <v>22</v>
      </c>
      <c r="O4" s="37" t="s">
        <v>25</v>
      </c>
      <c r="P4" s="37" t="s">
        <v>14</v>
      </c>
      <c r="Q4" s="37" t="s">
        <v>16</v>
      </c>
      <c r="R4" s="109"/>
    </row>
    <row r="5" spans="1:26" ht="15" customHeight="1" x14ac:dyDescent="0.25">
      <c r="A5" s="94" t="s">
        <v>28</v>
      </c>
      <c r="B5" s="21">
        <v>1</v>
      </c>
      <c r="C5" s="39" t="s">
        <v>21</v>
      </c>
      <c r="D5" s="39" t="s">
        <v>36</v>
      </c>
      <c r="E5" s="21" t="s">
        <v>31</v>
      </c>
      <c r="F5" s="21">
        <v>1992</v>
      </c>
      <c r="G5" s="21">
        <v>5</v>
      </c>
      <c r="H5" s="40">
        <v>1597.33</v>
      </c>
      <c r="I5" s="23" t="s">
        <v>30</v>
      </c>
      <c r="J5" s="41">
        <v>443.9</v>
      </c>
      <c r="K5" s="21">
        <v>1.31</v>
      </c>
      <c r="L5" s="24">
        <f t="shared" ref="L5:L21" si="0">H5/$U$3</f>
        <v>56.642907801418438</v>
      </c>
      <c r="M5" s="25">
        <f t="shared" ref="M5:M21" si="1">H5*K5</f>
        <v>2092.5023000000001</v>
      </c>
      <c r="N5" s="25" t="s">
        <v>30</v>
      </c>
      <c r="O5" s="25" t="s">
        <v>30</v>
      </c>
      <c r="P5" s="42">
        <v>1687</v>
      </c>
      <c r="Q5" s="21">
        <v>221</v>
      </c>
      <c r="R5" s="43" t="s">
        <v>30</v>
      </c>
      <c r="T5" s="1">
        <f>80*H5</f>
        <v>127786.4</v>
      </c>
      <c r="U5" s="14">
        <f>J5*G5</f>
        <v>2219.5</v>
      </c>
    </row>
    <row r="6" spans="1:26" x14ac:dyDescent="0.25">
      <c r="A6" s="96"/>
      <c r="B6" s="21">
        <v>2</v>
      </c>
      <c r="C6" s="39" t="s">
        <v>21</v>
      </c>
      <c r="D6" s="39" t="s">
        <v>37</v>
      </c>
      <c r="E6" s="21" t="s">
        <v>31</v>
      </c>
      <c r="F6" s="21">
        <v>1965</v>
      </c>
      <c r="G6" s="21">
        <v>5</v>
      </c>
      <c r="H6" s="22">
        <v>1618.3</v>
      </c>
      <c r="I6" s="23" t="s">
        <v>30</v>
      </c>
      <c r="J6" s="41">
        <v>719.9</v>
      </c>
      <c r="K6" s="21">
        <v>1.34</v>
      </c>
      <c r="L6" s="24">
        <f t="shared" si="0"/>
        <v>57.386524822695037</v>
      </c>
      <c r="M6" s="25">
        <f t="shared" si="1"/>
        <v>2168.5219999999999</v>
      </c>
      <c r="N6" s="25" t="s">
        <v>30</v>
      </c>
      <c r="O6" s="25" t="s">
        <v>30</v>
      </c>
      <c r="P6" s="26">
        <v>1745</v>
      </c>
      <c r="Q6" s="43" t="s">
        <v>30</v>
      </c>
      <c r="R6" s="44" t="s">
        <v>30</v>
      </c>
      <c r="S6" s="2"/>
      <c r="T6" s="1">
        <f>80*H6</f>
        <v>129464</v>
      </c>
      <c r="U6" s="14">
        <f t="shared" ref="U6:U22" si="2">J6*G6</f>
        <v>3599.5</v>
      </c>
    </row>
    <row r="7" spans="1:26" x14ac:dyDescent="0.25">
      <c r="A7" s="96"/>
      <c r="B7" s="12">
        <v>3</v>
      </c>
      <c r="C7" s="39" t="s">
        <v>21</v>
      </c>
      <c r="D7" s="39" t="s">
        <v>38</v>
      </c>
      <c r="E7" s="12" t="s">
        <v>31</v>
      </c>
      <c r="F7" s="12">
        <v>1967</v>
      </c>
      <c r="G7" s="27" t="s">
        <v>39</v>
      </c>
      <c r="H7" s="28">
        <v>3254.47</v>
      </c>
      <c r="I7" s="29">
        <v>412.5</v>
      </c>
      <c r="J7" s="45">
        <v>939.5</v>
      </c>
      <c r="K7" s="20">
        <v>1.3</v>
      </c>
      <c r="L7" s="24">
        <f t="shared" si="0"/>
        <v>115.40673758865248</v>
      </c>
      <c r="M7" s="25">
        <f t="shared" si="1"/>
        <v>4230.8109999999997</v>
      </c>
      <c r="N7" s="25" t="s">
        <v>30</v>
      </c>
      <c r="O7" s="13">
        <v>2074</v>
      </c>
      <c r="P7" s="37">
        <v>3302</v>
      </c>
      <c r="Q7" s="12">
        <v>241</v>
      </c>
      <c r="R7" s="12" t="s">
        <v>40</v>
      </c>
      <c r="S7" s="2"/>
      <c r="T7" s="1">
        <f>80*H7</f>
        <v>260357.59999999998</v>
      </c>
      <c r="U7" s="14">
        <f t="shared" si="2"/>
        <v>4697.5</v>
      </c>
    </row>
    <row r="8" spans="1:26" ht="15.75" customHeight="1" x14ac:dyDescent="0.25">
      <c r="A8" s="96"/>
      <c r="B8" s="20">
        <v>4</v>
      </c>
      <c r="C8" s="39" t="s">
        <v>21</v>
      </c>
      <c r="D8" s="39" t="s">
        <v>41</v>
      </c>
      <c r="E8" s="12" t="s">
        <v>31</v>
      </c>
      <c r="F8" s="20">
        <v>1963</v>
      </c>
      <c r="G8" s="12">
        <v>5</v>
      </c>
      <c r="H8" s="9">
        <v>1599.49</v>
      </c>
      <c r="I8" s="30" t="s">
        <v>30</v>
      </c>
      <c r="J8" s="46">
        <v>446.1</v>
      </c>
      <c r="K8" s="20">
        <v>1.34</v>
      </c>
      <c r="L8" s="24">
        <f t="shared" si="0"/>
        <v>56.71950354609929</v>
      </c>
      <c r="M8" s="25">
        <f t="shared" si="1"/>
        <v>2143.3166000000001</v>
      </c>
      <c r="N8" s="12" t="s">
        <v>30</v>
      </c>
      <c r="O8" s="13" t="s">
        <v>30</v>
      </c>
      <c r="P8" s="31">
        <v>1778</v>
      </c>
      <c r="Q8" s="20">
        <v>224</v>
      </c>
      <c r="R8" s="20" t="s">
        <v>30</v>
      </c>
      <c r="S8" s="2"/>
      <c r="T8" s="1">
        <f>80*H8</f>
        <v>127959.2</v>
      </c>
      <c r="U8" s="14">
        <f t="shared" si="2"/>
        <v>2230.5</v>
      </c>
      <c r="W8" s="3"/>
      <c r="Z8" s="3"/>
    </row>
    <row r="9" spans="1:26" x14ac:dyDescent="0.25">
      <c r="A9" s="96"/>
      <c r="B9" s="12">
        <v>5</v>
      </c>
      <c r="C9" s="39" t="s">
        <v>21</v>
      </c>
      <c r="D9" s="39" t="s">
        <v>42</v>
      </c>
      <c r="E9" s="12" t="s">
        <v>31</v>
      </c>
      <c r="F9" s="12">
        <v>1963</v>
      </c>
      <c r="G9" s="12">
        <v>5</v>
      </c>
      <c r="H9" s="28">
        <v>1938.05</v>
      </c>
      <c r="I9" s="20">
        <v>357.9</v>
      </c>
      <c r="J9" s="45">
        <v>388</v>
      </c>
      <c r="K9" s="20">
        <v>1.34</v>
      </c>
      <c r="L9" s="24">
        <f t="shared" si="0"/>
        <v>68.725177304964532</v>
      </c>
      <c r="M9" s="25">
        <f t="shared" si="1"/>
        <v>2596.9870000000001</v>
      </c>
      <c r="N9" s="12" t="s">
        <v>30</v>
      </c>
      <c r="O9" s="13">
        <v>1550</v>
      </c>
      <c r="P9" s="37">
        <v>1483</v>
      </c>
      <c r="Q9" s="12">
        <v>74</v>
      </c>
      <c r="R9" s="20" t="s">
        <v>43</v>
      </c>
      <c r="S9" s="2"/>
      <c r="T9" s="1">
        <f>80*H9</f>
        <v>155044</v>
      </c>
      <c r="U9" s="14">
        <f t="shared" si="2"/>
        <v>1940</v>
      </c>
      <c r="W9" s="3"/>
      <c r="Z9" s="3"/>
    </row>
    <row r="10" spans="1:26" x14ac:dyDescent="0.25">
      <c r="A10" s="96"/>
      <c r="B10" s="12">
        <v>6</v>
      </c>
      <c r="C10" s="39" t="s">
        <v>21</v>
      </c>
      <c r="D10" s="39" t="s">
        <v>44</v>
      </c>
      <c r="E10" s="12" t="s">
        <v>31</v>
      </c>
      <c r="F10" s="12">
        <v>1966</v>
      </c>
      <c r="G10" s="12">
        <v>5</v>
      </c>
      <c r="H10" s="28">
        <v>1439.55</v>
      </c>
      <c r="I10" s="20">
        <v>164.8</v>
      </c>
      <c r="J10" s="45">
        <v>449.3</v>
      </c>
      <c r="K10" s="20">
        <v>1.34</v>
      </c>
      <c r="L10" s="24">
        <f>H10/$U$3</f>
        <v>51.047872340425535</v>
      </c>
      <c r="M10" s="32">
        <f t="shared" si="1"/>
        <v>1928.9970000000001</v>
      </c>
      <c r="N10" s="12" t="s">
        <v>30</v>
      </c>
      <c r="O10" s="33">
        <v>795</v>
      </c>
      <c r="P10" s="37">
        <v>1925</v>
      </c>
      <c r="Q10" s="12">
        <v>236</v>
      </c>
      <c r="R10" s="20" t="s">
        <v>45</v>
      </c>
      <c r="S10" s="2"/>
      <c r="T10" s="1">
        <f>76*H10</f>
        <v>109405.8</v>
      </c>
      <c r="U10" s="14">
        <f t="shared" si="2"/>
        <v>2246.5</v>
      </c>
      <c r="W10" s="3"/>
      <c r="Z10" s="3"/>
    </row>
    <row r="11" spans="1:26" x14ac:dyDescent="0.25">
      <c r="A11" s="96"/>
      <c r="B11" s="12">
        <v>7</v>
      </c>
      <c r="C11" s="39" t="s">
        <v>21</v>
      </c>
      <c r="D11" s="39" t="s">
        <v>46</v>
      </c>
      <c r="E11" s="12" t="s">
        <v>31</v>
      </c>
      <c r="F11" s="12">
        <v>1968</v>
      </c>
      <c r="G11" s="12">
        <v>5</v>
      </c>
      <c r="H11" s="9">
        <v>1447.11</v>
      </c>
      <c r="I11" s="20">
        <v>456.1</v>
      </c>
      <c r="J11" s="45">
        <v>508.2</v>
      </c>
      <c r="K11" s="20">
        <v>1.52</v>
      </c>
      <c r="L11" s="34">
        <f t="shared" si="0"/>
        <v>51.315957446808511</v>
      </c>
      <c r="M11" s="32">
        <f t="shared" si="1"/>
        <v>2199.6071999999999</v>
      </c>
      <c r="N11" s="12" t="s">
        <v>30</v>
      </c>
      <c r="O11" s="33">
        <v>1710</v>
      </c>
      <c r="P11" s="37">
        <v>1676</v>
      </c>
      <c r="Q11" s="12">
        <v>71</v>
      </c>
      <c r="R11" s="47" t="s">
        <v>47</v>
      </c>
      <c r="S11" s="2"/>
      <c r="T11" s="1">
        <f>80*H11</f>
        <v>115768.79999999999</v>
      </c>
      <c r="U11" s="14">
        <f t="shared" si="2"/>
        <v>2541</v>
      </c>
      <c r="W11" s="3"/>
      <c r="Z11" s="3"/>
    </row>
    <row r="12" spans="1:26" x14ac:dyDescent="0.25">
      <c r="A12" s="96"/>
      <c r="B12" s="67">
        <v>8</v>
      </c>
      <c r="C12" s="97" t="s">
        <v>21</v>
      </c>
      <c r="D12" s="67" t="s">
        <v>30</v>
      </c>
      <c r="E12" s="70" t="s">
        <v>62</v>
      </c>
      <c r="F12" s="67" t="s">
        <v>30</v>
      </c>
      <c r="G12" s="67" t="s">
        <v>30</v>
      </c>
      <c r="H12" s="105" t="s">
        <v>30</v>
      </c>
      <c r="I12" s="67" t="s">
        <v>30</v>
      </c>
      <c r="J12" s="67" t="s">
        <v>30</v>
      </c>
      <c r="K12" s="67" t="s">
        <v>30</v>
      </c>
      <c r="L12" s="102" t="s">
        <v>30</v>
      </c>
      <c r="M12" s="88" t="s">
        <v>30</v>
      </c>
      <c r="N12" s="85" t="s">
        <v>30</v>
      </c>
      <c r="O12" s="12">
        <v>2649</v>
      </c>
      <c r="P12" s="82">
        <v>16990</v>
      </c>
      <c r="Q12" s="76">
        <v>410</v>
      </c>
      <c r="R12" s="47" t="s">
        <v>63</v>
      </c>
      <c r="S12" s="2"/>
      <c r="U12" s="14"/>
      <c r="W12" s="3"/>
      <c r="Z12" s="3"/>
    </row>
    <row r="13" spans="1:26" x14ac:dyDescent="0.25">
      <c r="A13" s="96"/>
      <c r="B13" s="68"/>
      <c r="C13" s="98"/>
      <c r="D13" s="68"/>
      <c r="E13" s="71"/>
      <c r="F13" s="68"/>
      <c r="G13" s="68"/>
      <c r="H13" s="106"/>
      <c r="I13" s="68"/>
      <c r="J13" s="68"/>
      <c r="K13" s="68"/>
      <c r="L13" s="103"/>
      <c r="M13" s="89"/>
      <c r="N13" s="86"/>
      <c r="O13" s="12">
        <v>8877</v>
      </c>
      <c r="P13" s="83"/>
      <c r="Q13" s="77"/>
      <c r="R13" s="47" t="s">
        <v>64</v>
      </c>
      <c r="S13" s="2"/>
      <c r="U13" s="14"/>
      <c r="W13" s="3"/>
      <c r="Z13" s="3"/>
    </row>
    <row r="14" spans="1:26" x14ac:dyDescent="0.25">
      <c r="A14" s="96"/>
      <c r="B14" s="68"/>
      <c r="C14" s="98"/>
      <c r="D14" s="68"/>
      <c r="E14" s="71"/>
      <c r="F14" s="68"/>
      <c r="G14" s="68"/>
      <c r="H14" s="106"/>
      <c r="I14" s="68"/>
      <c r="J14" s="68"/>
      <c r="K14" s="68"/>
      <c r="L14" s="103"/>
      <c r="M14" s="89"/>
      <c r="N14" s="86"/>
      <c r="O14" s="12">
        <v>5354</v>
      </c>
      <c r="P14" s="83"/>
      <c r="Q14" s="77"/>
      <c r="R14" s="47" t="s">
        <v>65</v>
      </c>
      <c r="S14" s="2"/>
      <c r="U14" s="14"/>
      <c r="W14" s="3"/>
      <c r="Z14" s="3"/>
    </row>
    <row r="15" spans="1:26" x14ac:dyDescent="0.25">
      <c r="A15" s="96"/>
      <c r="B15" s="68"/>
      <c r="C15" s="98"/>
      <c r="D15" s="68"/>
      <c r="E15" s="71"/>
      <c r="F15" s="68"/>
      <c r="G15" s="68"/>
      <c r="H15" s="106"/>
      <c r="I15" s="68"/>
      <c r="J15" s="68"/>
      <c r="K15" s="68"/>
      <c r="L15" s="103"/>
      <c r="M15" s="89"/>
      <c r="N15" s="86"/>
      <c r="O15" s="12">
        <v>59</v>
      </c>
      <c r="P15" s="83"/>
      <c r="Q15" s="77"/>
      <c r="R15" s="47" t="s">
        <v>66</v>
      </c>
      <c r="S15" s="2"/>
      <c r="U15" s="14"/>
      <c r="W15" s="3"/>
      <c r="Z15" s="3"/>
    </row>
    <row r="16" spans="1:26" x14ac:dyDescent="0.25">
      <c r="A16" s="96"/>
      <c r="B16" s="68"/>
      <c r="C16" s="98"/>
      <c r="D16" s="68"/>
      <c r="E16" s="71"/>
      <c r="F16" s="68"/>
      <c r="G16" s="68"/>
      <c r="H16" s="106"/>
      <c r="I16" s="68"/>
      <c r="J16" s="68"/>
      <c r="K16" s="68"/>
      <c r="L16" s="103"/>
      <c r="M16" s="89"/>
      <c r="N16" s="86"/>
      <c r="O16" s="12">
        <v>6.19</v>
      </c>
      <c r="P16" s="83"/>
      <c r="Q16" s="77"/>
      <c r="R16" s="47" t="s">
        <v>67</v>
      </c>
      <c r="S16" s="2"/>
      <c r="U16" s="14"/>
      <c r="W16" s="3"/>
      <c r="Z16" s="3"/>
    </row>
    <row r="17" spans="1:27" x14ac:dyDescent="0.25">
      <c r="A17" s="96"/>
      <c r="B17" s="68"/>
      <c r="C17" s="98"/>
      <c r="D17" s="68"/>
      <c r="E17" s="71"/>
      <c r="F17" s="68"/>
      <c r="G17" s="68"/>
      <c r="H17" s="106"/>
      <c r="I17" s="68"/>
      <c r="J17" s="68"/>
      <c r="K17" s="68"/>
      <c r="L17" s="103"/>
      <c r="M17" s="89"/>
      <c r="N17" s="86"/>
      <c r="O17" s="12">
        <v>16</v>
      </c>
      <c r="P17" s="83"/>
      <c r="Q17" s="77"/>
      <c r="R17" s="47" t="s">
        <v>68</v>
      </c>
      <c r="S17" s="2"/>
      <c r="U17" s="14"/>
      <c r="W17" s="3"/>
      <c r="Z17" s="3"/>
    </row>
    <row r="18" spans="1:27" x14ac:dyDescent="0.25">
      <c r="A18" s="96"/>
      <c r="B18" s="68"/>
      <c r="C18" s="98"/>
      <c r="D18" s="68"/>
      <c r="E18" s="71"/>
      <c r="F18" s="68"/>
      <c r="G18" s="68"/>
      <c r="H18" s="106"/>
      <c r="I18" s="68"/>
      <c r="J18" s="68"/>
      <c r="K18" s="68"/>
      <c r="L18" s="103"/>
      <c r="M18" s="89"/>
      <c r="N18" s="86"/>
      <c r="O18" s="12">
        <v>154</v>
      </c>
      <c r="P18" s="83"/>
      <c r="Q18" s="77"/>
      <c r="R18" s="47" t="s">
        <v>69</v>
      </c>
      <c r="S18" s="2"/>
      <c r="U18" s="14"/>
      <c r="W18" s="3"/>
      <c r="Z18" s="3"/>
    </row>
    <row r="19" spans="1:27" x14ac:dyDescent="0.25">
      <c r="A19" s="96"/>
      <c r="B19" s="68"/>
      <c r="C19" s="98"/>
      <c r="D19" s="68"/>
      <c r="E19" s="71"/>
      <c r="F19" s="68"/>
      <c r="G19" s="68"/>
      <c r="H19" s="106"/>
      <c r="I19" s="68"/>
      <c r="J19" s="68"/>
      <c r="K19" s="68"/>
      <c r="L19" s="103"/>
      <c r="M19" s="89"/>
      <c r="N19" s="86"/>
      <c r="O19" s="12">
        <v>15</v>
      </c>
      <c r="P19" s="83"/>
      <c r="Q19" s="77"/>
      <c r="R19" s="47" t="s">
        <v>70</v>
      </c>
      <c r="S19" s="2"/>
      <c r="U19" s="14"/>
      <c r="W19" s="3"/>
      <c r="Z19" s="3"/>
    </row>
    <row r="20" spans="1:27" x14ac:dyDescent="0.25">
      <c r="A20" s="96"/>
      <c r="B20" s="69"/>
      <c r="C20" s="99"/>
      <c r="D20" s="69"/>
      <c r="E20" s="72"/>
      <c r="F20" s="69"/>
      <c r="G20" s="69"/>
      <c r="H20" s="107"/>
      <c r="I20" s="69"/>
      <c r="J20" s="69"/>
      <c r="K20" s="69"/>
      <c r="L20" s="104"/>
      <c r="M20" s="90"/>
      <c r="N20" s="87"/>
      <c r="O20" s="12">
        <v>13</v>
      </c>
      <c r="P20" s="84"/>
      <c r="Q20" s="78"/>
      <c r="R20" s="20" t="s">
        <v>71</v>
      </c>
      <c r="S20" s="2"/>
      <c r="U20" s="14"/>
      <c r="W20" s="3"/>
      <c r="Z20" s="3"/>
    </row>
    <row r="21" spans="1:27" ht="13.5" customHeight="1" x14ac:dyDescent="0.25">
      <c r="A21" s="96"/>
      <c r="B21" s="20">
        <v>9</v>
      </c>
      <c r="C21" s="39" t="s">
        <v>21</v>
      </c>
      <c r="D21" s="12" t="s">
        <v>49</v>
      </c>
      <c r="E21" s="12" t="s">
        <v>31</v>
      </c>
      <c r="F21" s="20">
        <v>1975</v>
      </c>
      <c r="G21" s="12">
        <v>5</v>
      </c>
      <c r="H21" s="9">
        <v>3127.08</v>
      </c>
      <c r="I21" s="20">
        <v>1137.5</v>
      </c>
      <c r="J21" s="29">
        <v>859</v>
      </c>
      <c r="K21" s="20">
        <v>1.36</v>
      </c>
      <c r="L21" s="34">
        <f t="shared" si="0"/>
        <v>110.88936170212766</v>
      </c>
      <c r="M21" s="32">
        <f t="shared" si="1"/>
        <v>4252.8288000000002</v>
      </c>
      <c r="N21" s="35" t="s">
        <v>30</v>
      </c>
      <c r="O21" s="33">
        <v>2045</v>
      </c>
      <c r="P21" s="31">
        <v>3087</v>
      </c>
      <c r="Q21" s="12">
        <v>380</v>
      </c>
      <c r="R21" s="47" t="s">
        <v>50</v>
      </c>
      <c r="S21" s="2"/>
      <c r="T21" s="1">
        <f>85*H21</f>
        <v>265801.8</v>
      </c>
      <c r="U21" s="14">
        <f t="shared" si="2"/>
        <v>4295</v>
      </c>
      <c r="W21" s="3"/>
      <c r="Z21" s="3"/>
    </row>
    <row r="22" spans="1:27" ht="22.5" x14ac:dyDescent="0.25">
      <c r="A22" s="96"/>
      <c r="B22" s="12">
        <v>12</v>
      </c>
      <c r="C22" s="39" t="s">
        <v>21</v>
      </c>
      <c r="D22" s="12" t="s">
        <v>30</v>
      </c>
      <c r="E22" s="12" t="s">
        <v>48</v>
      </c>
      <c r="F22" s="12" t="s">
        <v>30</v>
      </c>
      <c r="G22" s="12" t="s">
        <v>30</v>
      </c>
      <c r="H22" s="12" t="s">
        <v>30</v>
      </c>
      <c r="I22" s="12" t="s">
        <v>30</v>
      </c>
      <c r="J22" s="45" t="s">
        <v>30</v>
      </c>
      <c r="K22" s="20" t="s">
        <v>30</v>
      </c>
      <c r="L22" s="34" t="s">
        <v>30</v>
      </c>
      <c r="M22" s="32" t="s">
        <v>30</v>
      </c>
      <c r="N22" s="36" t="s">
        <v>30</v>
      </c>
      <c r="O22" s="12" t="s">
        <v>30</v>
      </c>
      <c r="P22" s="37">
        <v>14586</v>
      </c>
      <c r="Q22" s="12">
        <v>6001</v>
      </c>
      <c r="R22" s="48" t="s">
        <v>30</v>
      </c>
      <c r="S22" s="2"/>
      <c r="T22" s="1" t="e">
        <f>105*H22</f>
        <v>#VALUE!</v>
      </c>
      <c r="U22" s="14" t="e">
        <f t="shared" si="2"/>
        <v>#VALUE!</v>
      </c>
      <c r="W22" s="3"/>
      <c r="Z22" s="3"/>
    </row>
    <row r="23" spans="1:27" x14ac:dyDescent="0.25">
      <c r="A23" s="96"/>
      <c r="B23" s="12">
        <v>26</v>
      </c>
      <c r="C23" s="39" t="s">
        <v>30</v>
      </c>
      <c r="D23" s="12" t="s">
        <v>30</v>
      </c>
      <c r="E23" s="12" t="s">
        <v>31</v>
      </c>
      <c r="F23" s="12" t="s">
        <v>60</v>
      </c>
      <c r="G23" s="12">
        <v>10</v>
      </c>
      <c r="H23" s="12" t="s">
        <v>30</v>
      </c>
      <c r="I23" s="20" t="s">
        <v>30</v>
      </c>
      <c r="J23" s="45">
        <v>531.6</v>
      </c>
      <c r="K23" s="20" t="s">
        <v>30</v>
      </c>
      <c r="L23" s="34" t="s">
        <v>30</v>
      </c>
      <c r="M23" s="32" t="s">
        <v>30</v>
      </c>
      <c r="N23" s="36" t="s">
        <v>30</v>
      </c>
      <c r="O23" s="12">
        <v>816</v>
      </c>
      <c r="P23" s="37">
        <v>1177</v>
      </c>
      <c r="Q23" s="12" t="s">
        <v>30</v>
      </c>
      <c r="R23" s="48" t="s">
        <v>61</v>
      </c>
      <c r="S23" s="2"/>
      <c r="U23" s="14"/>
      <c r="W23" s="3"/>
      <c r="Z23" s="3"/>
    </row>
    <row r="24" spans="1:27" ht="15" customHeight="1" thickBot="1" x14ac:dyDescent="0.3">
      <c r="A24" s="96"/>
      <c r="B24" s="93" t="s">
        <v>32</v>
      </c>
      <c r="C24" s="101"/>
      <c r="D24" s="101"/>
      <c r="E24" s="49"/>
      <c r="F24" s="49"/>
      <c r="G24" s="49"/>
      <c r="H24" s="50">
        <f>SUM(H5:H23)</f>
        <v>16021.38</v>
      </c>
      <c r="I24" s="49">
        <f>SUM(I5:I23)</f>
        <v>2528.8000000000002</v>
      </c>
      <c r="J24" s="51">
        <f>SUM(J5:J23)</f>
        <v>5285.5</v>
      </c>
      <c r="K24" s="52"/>
      <c r="L24" s="53">
        <f>SUM(L5:L23)</f>
        <v>568.13404255319153</v>
      </c>
      <c r="M24" s="53">
        <f>SUM(M5:M23)</f>
        <v>21613.571899999995</v>
      </c>
      <c r="N24" s="53">
        <f>SUM(N5:N22)</f>
        <v>0</v>
      </c>
      <c r="O24" s="53">
        <f>SUM(O5:O23)</f>
        <v>26133.19</v>
      </c>
      <c r="P24" s="49">
        <f>SUM(P5:P23)</f>
        <v>49436</v>
      </c>
      <c r="Q24" s="49">
        <f>SUM(Q5:Q23)</f>
        <v>7858</v>
      </c>
      <c r="R24" s="49"/>
      <c r="U24" s="14"/>
      <c r="W24" s="16" t="e">
        <f>SUM(H5:H22,#REF!,#REF!)</f>
        <v>#REF!</v>
      </c>
      <c r="Y24" s="15" t="e">
        <f>W24/18</f>
        <v>#REF!</v>
      </c>
      <c r="Z24" s="3"/>
      <c r="AA24" s="17" t="e">
        <f>SUM(L5:L10,L21:L22,#REF!,#REF!,#REF!,#REF!,#REF!,#REF!,#REF!)</f>
        <v>#REF!</v>
      </c>
    </row>
    <row r="25" spans="1:27" ht="23.25" customHeight="1" x14ac:dyDescent="0.25">
      <c r="A25" s="94" t="s">
        <v>18</v>
      </c>
      <c r="B25" s="8">
        <v>10</v>
      </c>
      <c r="C25" s="8" t="s">
        <v>21</v>
      </c>
      <c r="D25" s="12" t="s">
        <v>30</v>
      </c>
      <c r="E25" s="54" t="s">
        <v>57</v>
      </c>
      <c r="F25" s="20" t="s">
        <v>30</v>
      </c>
      <c r="G25" s="12">
        <v>1</v>
      </c>
      <c r="H25" s="20" t="s">
        <v>30</v>
      </c>
      <c r="I25" s="20" t="s">
        <v>30</v>
      </c>
      <c r="J25" s="12" t="s">
        <v>30</v>
      </c>
      <c r="K25" s="20" t="s">
        <v>30</v>
      </c>
      <c r="L25" s="20" t="s">
        <v>30</v>
      </c>
      <c r="M25" s="20" t="s">
        <v>30</v>
      </c>
      <c r="N25" s="20" t="s">
        <v>30</v>
      </c>
      <c r="O25" s="20" t="s">
        <v>30</v>
      </c>
      <c r="P25" s="10">
        <v>47</v>
      </c>
      <c r="Q25" s="20" t="s">
        <v>30</v>
      </c>
      <c r="R25" s="20" t="s">
        <v>21</v>
      </c>
      <c r="U25" s="14"/>
    </row>
    <row r="26" spans="1:27" ht="33" customHeight="1" x14ac:dyDescent="0.25">
      <c r="A26" s="94"/>
      <c r="B26" s="8">
        <v>13</v>
      </c>
      <c r="C26" s="8" t="s">
        <v>21</v>
      </c>
      <c r="D26" s="12" t="s">
        <v>56</v>
      </c>
      <c r="E26" s="8" t="s">
        <v>53</v>
      </c>
      <c r="F26" s="20" t="s">
        <v>30</v>
      </c>
      <c r="G26" s="12">
        <v>1</v>
      </c>
      <c r="H26" s="20" t="s">
        <v>30</v>
      </c>
      <c r="I26" s="20" t="s">
        <v>30</v>
      </c>
      <c r="J26" s="12" t="s">
        <v>30</v>
      </c>
      <c r="K26" s="20" t="s">
        <v>30</v>
      </c>
      <c r="L26" s="20" t="s">
        <v>30</v>
      </c>
      <c r="M26" s="20" t="s">
        <v>30</v>
      </c>
      <c r="N26" s="20" t="s">
        <v>30</v>
      </c>
      <c r="O26" s="20">
        <v>238</v>
      </c>
      <c r="P26" s="10">
        <v>238</v>
      </c>
      <c r="Q26" s="20" t="s">
        <v>30</v>
      </c>
      <c r="R26" s="20" t="s">
        <v>51</v>
      </c>
      <c r="U26" s="14"/>
    </row>
    <row r="27" spans="1:27" ht="23.25" customHeight="1" x14ac:dyDescent="0.25">
      <c r="A27" s="94"/>
      <c r="B27" s="8">
        <v>14</v>
      </c>
      <c r="C27" s="8" t="s">
        <v>21</v>
      </c>
      <c r="D27" s="12" t="s">
        <v>30</v>
      </c>
      <c r="E27" s="8" t="s">
        <v>54</v>
      </c>
      <c r="F27" s="20" t="s">
        <v>30</v>
      </c>
      <c r="G27" s="12">
        <v>1</v>
      </c>
      <c r="H27" s="20" t="s">
        <v>30</v>
      </c>
      <c r="I27" s="20" t="s">
        <v>30</v>
      </c>
      <c r="J27" s="12">
        <v>52.9</v>
      </c>
      <c r="K27" s="20" t="s">
        <v>30</v>
      </c>
      <c r="L27" s="20" t="s">
        <v>30</v>
      </c>
      <c r="M27" s="20" t="s">
        <v>30</v>
      </c>
      <c r="N27" s="20" t="s">
        <v>30</v>
      </c>
      <c r="O27" s="20">
        <v>62</v>
      </c>
      <c r="P27" s="10">
        <v>62</v>
      </c>
      <c r="Q27" s="20" t="s">
        <v>30</v>
      </c>
      <c r="R27" s="20" t="s">
        <v>52</v>
      </c>
      <c r="U27" s="14"/>
    </row>
    <row r="28" spans="1:27" ht="23.25" customHeight="1" x14ac:dyDescent="0.25">
      <c r="A28" s="94"/>
      <c r="B28" s="8">
        <v>18</v>
      </c>
      <c r="C28" s="8" t="s">
        <v>21</v>
      </c>
      <c r="D28" s="12" t="s">
        <v>30</v>
      </c>
      <c r="E28" s="8" t="s">
        <v>58</v>
      </c>
      <c r="F28" s="20" t="s">
        <v>30</v>
      </c>
      <c r="G28" s="12">
        <v>1</v>
      </c>
      <c r="H28" s="20" t="s">
        <v>30</v>
      </c>
      <c r="I28" s="20" t="s">
        <v>30</v>
      </c>
      <c r="J28" s="12">
        <v>176.9</v>
      </c>
      <c r="K28" s="20" t="s">
        <v>30</v>
      </c>
      <c r="L28" s="20" t="s">
        <v>30</v>
      </c>
      <c r="M28" s="20" t="s">
        <v>30</v>
      </c>
      <c r="N28" s="20" t="s">
        <v>30</v>
      </c>
      <c r="O28" s="20">
        <v>171</v>
      </c>
      <c r="P28" s="10">
        <v>177</v>
      </c>
      <c r="Q28" s="20" t="s">
        <v>30</v>
      </c>
      <c r="R28" s="20" t="s">
        <v>59</v>
      </c>
      <c r="U28" s="14"/>
    </row>
    <row r="29" spans="1:27" ht="17.25" customHeight="1" x14ac:dyDescent="0.25">
      <c r="A29" s="94"/>
      <c r="B29" s="73">
        <v>27</v>
      </c>
      <c r="C29" s="73" t="s">
        <v>21</v>
      </c>
      <c r="D29" s="70" t="s">
        <v>30</v>
      </c>
      <c r="E29" s="73" t="s">
        <v>57</v>
      </c>
      <c r="F29" s="67" t="s">
        <v>30</v>
      </c>
      <c r="G29" s="70">
        <v>1</v>
      </c>
      <c r="H29" s="67" t="s">
        <v>30</v>
      </c>
      <c r="I29" s="67" t="s">
        <v>30</v>
      </c>
      <c r="J29" s="70" t="s">
        <v>30</v>
      </c>
      <c r="K29" s="67" t="s">
        <v>30</v>
      </c>
      <c r="L29" s="67" t="s">
        <v>30</v>
      </c>
      <c r="M29" s="67" t="s">
        <v>30</v>
      </c>
      <c r="N29" s="67" t="s">
        <v>30</v>
      </c>
      <c r="O29" s="20">
        <v>154</v>
      </c>
      <c r="P29" s="79">
        <v>87</v>
      </c>
      <c r="Q29" s="67" t="s">
        <v>30</v>
      </c>
      <c r="R29" s="20" t="s">
        <v>72</v>
      </c>
      <c r="U29" s="14"/>
    </row>
    <row r="30" spans="1:27" ht="17.25" customHeight="1" x14ac:dyDescent="0.25">
      <c r="A30" s="94"/>
      <c r="B30" s="74"/>
      <c r="C30" s="74"/>
      <c r="D30" s="71"/>
      <c r="E30" s="74"/>
      <c r="F30" s="68"/>
      <c r="G30" s="71"/>
      <c r="H30" s="68"/>
      <c r="I30" s="68"/>
      <c r="J30" s="71"/>
      <c r="K30" s="68"/>
      <c r="L30" s="68"/>
      <c r="M30" s="68"/>
      <c r="N30" s="68"/>
      <c r="O30" s="20">
        <v>8877</v>
      </c>
      <c r="P30" s="80"/>
      <c r="Q30" s="68"/>
      <c r="R30" s="20" t="s">
        <v>73</v>
      </c>
      <c r="U30" s="14"/>
    </row>
    <row r="31" spans="1:27" ht="16.5" customHeight="1" x14ac:dyDescent="0.25">
      <c r="A31" s="94"/>
      <c r="B31" s="74"/>
      <c r="C31" s="74"/>
      <c r="D31" s="71"/>
      <c r="E31" s="74"/>
      <c r="F31" s="68"/>
      <c r="G31" s="71"/>
      <c r="H31" s="68"/>
      <c r="I31" s="68"/>
      <c r="J31" s="71"/>
      <c r="K31" s="68"/>
      <c r="L31" s="68"/>
      <c r="M31" s="68"/>
      <c r="N31" s="68"/>
      <c r="O31" s="20">
        <v>6.19</v>
      </c>
      <c r="P31" s="80"/>
      <c r="Q31" s="68"/>
      <c r="R31" s="20" t="s">
        <v>74</v>
      </c>
      <c r="U31" s="14"/>
    </row>
    <row r="32" spans="1:27" ht="17.25" customHeight="1" x14ac:dyDescent="0.25">
      <c r="A32" s="94"/>
      <c r="B32" s="74"/>
      <c r="C32" s="74"/>
      <c r="D32" s="71"/>
      <c r="E32" s="74"/>
      <c r="F32" s="68"/>
      <c r="G32" s="71"/>
      <c r="H32" s="68"/>
      <c r="I32" s="68"/>
      <c r="J32" s="71"/>
      <c r="K32" s="68"/>
      <c r="L32" s="68"/>
      <c r="M32" s="68"/>
      <c r="N32" s="68"/>
      <c r="O32" s="20">
        <v>13</v>
      </c>
      <c r="P32" s="80"/>
      <c r="Q32" s="68"/>
      <c r="R32" s="20" t="s">
        <v>71</v>
      </c>
      <c r="U32" s="14"/>
    </row>
    <row r="33" spans="1:21" ht="16.5" customHeight="1" x14ac:dyDescent="0.25">
      <c r="A33" s="94"/>
      <c r="B33" s="74"/>
      <c r="C33" s="74"/>
      <c r="D33" s="71"/>
      <c r="E33" s="74"/>
      <c r="F33" s="68"/>
      <c r="G33" s="71"/>
      <c r="H33" s="68"/>
      <c r="I33" s="68"/>
      <c r="J33" s="71"/>
      <c r="K33" s="68"/>
      <c r="L33" s="68"/>
      <c r="M33" s="68"/>
      <c r="N33" s="68"/>
      <c r="O33" s="20">
        <v>16</v>
      </c>
      <c r="P33" s="80"/>
      <c r="Q33" s="68"/>
      <c r="R33" s="20" t="s">
        <v>68</v>
      </c>
      <c r="U33" s="14"/>
    </row>
    <row r="34" spans="1:21" ht="17.25" customHeight="1" x14ac:dyDescent="0.25">
      <c r="A34" s="94"/>
      <c r="B34" s="75"/>
      <c r="C34" s="75"/>
      <c r="D34" s="72"/>
      <c r="E34" s="75"/>
      <c r="F34" s="69"/>
      <c r="G34" s="72"/>
      <c r="H34" s="69"/>
      <c r="I34" s="69"/>
      <c r="J34" s="72"/>
      <c r="K34" s="69"/>
      <c r="L34" s="69"/>
      <c r="M34" s="69"/>
      <c r="N34" s="69"/>
      <c r="O34" s="20">
        <v>59</v>
      </c>
      <c r="P34" s="81"/>
      <c r="Q34" s="69"/>
      <c r="R34" s="20" t="s">
        <v>75</v>
      </c>
      <c r="U34" s="14"/>
    </row>
    <row r="35" spans="1:21" ht="27" customHeight="1" x14ac:dyDescent="0.25">
      <c r="A35" s="95"/>
      <c r="B35" s="93" t="s">
        <v>19</v>
      </c>
      <c r="C35" s="93"/>
      <c r="D35" s="93"/>
      <c r="E35" s="49"/>
      <c r="F35" s="49"/>
      <c r="G35" s="49"/>
      <c r="H35" s="55">
        <f>SUM(H25:H28)</f>
        <v>0</v>
      </c>
      <c r="I35" s="55">
        <f>SUM(I25:I28)</f>
        <v>0</v>
      </c>
      <c r="J35" s="55">
        <f>SUM(J25:J33)</f>
        <v>229.8</v>
      </c>
      <c r="K35" s="52"/>
      <c r="L35" s="55">
        <f>SUM(L25:L28)</f>
        <v>0</v>
      </c>
      <c r="M35" s="55">
        <f>SUM(M25:M28)</f>
        <v>0</v>
      </c>
      <c r="N35" s="55">
        <f>SUM(N25:N28)</f>
        <v>0</v>
      </c>
      <c r="O35" s="55">
        <f>SUM(O25:O34)</f>
        <v>9596.19</v>
      </c>
      <c r="P35" s="55">
        <f>SUM(P25:P33)</f>
        <v>611</v>
      </c>
      <c r="Q35" s="55">
        <f>SUM(Q25:Q33)</f>
        <v>0</v>
      </c>
      <c r="R35" s="55"/>
      <c r="U35" s="14"/>
    </row>
    <row r="36" spans="1:21" ht="21.75" customHeight="1" x14ac:dyDescent="0.25">
      <c r="A36" s="94" t="s">
        <v>23</v>
      </c>
      <c r="B36" s="8">
        <v>11</v>
      </c>
      <c r="C36" s="8" t="s">
        <v>21</v>
      </c>
      <c r="D36" s="8" t="s">
        <v>21</v>
      </c>
      <c r="E36" s="8" t="s">
        <v>33</v>
      </c>
      <c r="F36" s="8" t="s">
        <v>21</v>
      </c>
      <c r="G36" s="8" t="s">
        <v>21</v>
      </c>
      <c r="H36" s="8" t="s">
        <v>21</v>
      </c>
      <c r="I36" s="8" t="s">
        <v>21</v>
      </c>
      <c r="J36" s="8" t="s">
        <v>21</v>
      </c>
      <c r="K36" s="56" t="s">
        <v>21</v>
      </c>
      <c r="L36" s="8" t="s">
        <v>21</v>
      </c>
      <c r="M36" s="8" t="s">
        <v>21</v>
      </c>
      <c r="N36" s="8" t="s">
        <v>21</v>
      </c>
      <c r="O36" s="8" t="s">
        <v>21</v>
      </c>
      <c r="P36" s="10">
        <v>903</v>
      </c>
      <c r="Q36" s="8" t="s">
        <v>21</v>
      </c>
      <c r="R36" s="20" t="s">
        <v>21</v>
      </c>
      <c r="U36" s="14"/>
    </row>
    <row r="37" spans="1:21" ht="21" customHeight="1" x14ac:dyDescent="0.25">
      <c r="A37" s="94"/>
      <c r="B37" s="8">
        <v>15</v>
      </c>
      <c r="C37" s="8" t="s">
        <v>21</v>
      </c>
      <c r="D37" s="8" t="s">
        <v>21</v>
      </c>
      <c r="E37" s="8" t="s">
        <v>33</v>
      </c>
      <c r="F37" s="8" t="s">
        <v>21</v>
      </c>
      <c r="G37" s="8" t="s">
        <v>21</v>
      </c>
      <c r="H37" s="8" t="s">
        <v>21</v>
      </c>
      <c r="I37" s="8" t="s">
        <v>21</v>
      </c>
      <c r="J37" s="8" t="s">
        <v>21</v>
      </c>
      <c r="K37" s="56" t="s">
        <v>21</v>
      </c>
      <c r="L37" s="8" t="s">
        <v>21</v>
      </c>
      <c r="M37" s="8" t="s">
        <v>21</v>
      </c>
      <c r="N37" s="8" t="s">
        <v>21</v>
      </c>
      <c r="O37" s="8" t="s">
        <v>21</v>
      </c>
      <c r="P37" s="10">
        <v>166</v>
      </c>
      <c r="Q37" s="10">
        <v>166</v>
      </c>
      <c r="R37" s="20" t="s">
        <v>21</v>
      </c>
      <c r="U37" s="14"/>
    </row>
    <row r="38" spans="1:21" ht="21" customHeight="1" x14ac:dyDescent="0.25">
      <c r="A38" s="95"/>
      <c r="B38" s="8">
        <v>16</v>
      </c>
      <c r="C38" s="8" t="s">
        <v>21</v>
      </c>
      <c r="D38" s="8" t="s">
        <v>21</v>
      </c>
      <c r="E38" s="8" t="s">
        <v>33</v>
      </c>
      <c r="F38" s="8" t="s">
        <v>21</v>
      </c>
      <c r="G38" s="8" t="s">
        <v>21</v>
      </c>
      <c r="H38" s="8" t="s">
        <v>21</v>
      </c>
      <c r="I38" s="8" t="s">
        <v>21</v>
      </c>
      <c r="J38" s="8" t="s">
        <v>21</v>
      </c>
      <c r="K38" s="56" t="s">
        <v>21</v>
      </c>
      <c r="L38" s="8" t="s">
        <v>21</v>
      </c>
      <c r="M38" s="8" t="s">
        <v>21</v>
      </c>
      <c r="N38" s="8" t="s">
        <v>21</v>
      </c>
      <c r="O38" s="20" t="s">
        <v>21</v>
      </c>
      <c r="P38" s="57">
        <v>13740</v>
      </c>
      <c r="Q38" s="8" t="s">
        <v>21</v>
      </c>
      <c r="R38" s="20" t="s">
        <v>55</v>
      </c>
      <c r="U38" s="14"/>
    </row>
    <row r="39" spans="1:21" ht="21" customHeight="1" x14ac:dyDescent="0.25">
      <c r="A39" s="95"/>
      <c r="B39" s="8">
        <v>17</v>
      </c>
      <c r="C39" s="8" t="s">
        <v>21</v>
      </c>
      <c r="D39" s="8" t="s">
        <v>21</v>
      </c>
      <c r="E39" s="8" t="s">
        <v>33</v>
      </c>
      <c r="F39" s="8" t="s">
        <v>21</v>
      </c>
      <c r="G39" s="8" t="s">
        <v>21</v>
      </c>
      <c r="H39" s="8" t="s">
        <v>21</v>
      </c>
      <c r="I39" s="8" t="s">
        <v>21</v>
      </c>
      <c r="J39" s="8" t="s">
        <v>21</v>
      </c>
      <c r="K39" s="56" t="s">
        <v>21</v>
      </c>
      <c r="L39" s="8" t="s">
        <v>21</v>
      </c>
      <c r="M39" s="8" t="s">
        <v>21</v>
      </c>
      <c r="N39" s="8" t="s">
        <v>21</v>
      </c>
      <c r="O39" s="20" t="s">
        <v>21</v>
      </c>
      <c r="P39" s="57">
        <v>839</v>
      </c>
      <c r="Q39" s="57">
        <v>839</v>
      </c>
      <c r="R39" s="20" t="s">
        <v>21</v>
      </c>
      <c r="U39" s="14"/>
    </row>
    <row r="40" spans="1:21" ht="21" customHeight="1" x14ac:dyDescent="0.25">
      <c r="A40" s="95"/>
      <c r="B40" s="8">
        <v>19</v>
      </c>
      <c r="C40" s="8" t="s">
        <v>21</v>
      </c>
      <c r="D40" s="8" t="s">
        <v>21</v>
      </c>
      <c r="E40" s="8" t="s">
        <v>33</v>
      </c>
      <c r="F40" s="8" t="s">
        <v>21</v>
      </c>
      <c r="G40" s="8" t="s">
        <v>21</v>
      </c>
      <c r="H40" s="8" t="s">
        <v>21</v>
      </c>
      <c r="I40" s="8" t="s">
        <v>21</v>
      </c>
      <c r="J40" s="8" t="s">
        <v>21</v>
      </c>
      <c r="K40" s="56" t="s">
        <v>21</v>
      </c>
      <c r="L40" s="8" t="s">
        <v>21</v>
      </c>
      <c r="M40" s="8" t="s">
        <v>21</v>
      </c>
      <c r="N40" s="8" t="s">
        <v>21</v>
      </c>
      <c r="O40" s="20" t="s">
        <v>21</v>
      </c>
      <c r="P40" s="57">
        <v>196</v>
      </c>
      <c r="Q40" s="57">
        <v>196</v>
      </c>
      <c r="R40" s="20"/>
      <c r="U40" s="14"/>
    </row>
    <row r="41" spans="1:21" ht="21" customHeight="1" x14ac:dyDescent="0.25">
      <c r="A41" s="95"/>
      <c r="B41" s="8">
        <v>20</v>
      </c>
      <c r="C41" s="8" t="s">
        <v>21</v>
      </c>
      <c r="D41" s="8" t="s">
        <v>21</v>
      </c>
      <c r="E41" s="8" t="s">
        <v>33</v>
      </c>
      <c r="F41" s="8" t="s">
        <v>21</v>
      </c>
      <c r="G41" s="8" t="s">
        <v>21</v>
      </c>
      <c r="H41" s="8" t="s">
        <v>21</v>
      </c>
      <c r="I41" s="8" t="s">
        <v>21</v>
      </c>
      <c r="J41" s="8" t="s">
        <v>21</v>
      </c>
      <c r="K41" s="56" t="s">
        <v>21</v>
      </c>
      <c r="L41" s="8" t="s">
        <v>21</v>
      </c>
      <c r="M41" s="8" t="s">
        <v>21</v>
      </c>
      <c r="N41" s="8" t="s">
        <v>21</v>
      </c>
      <c r="O41" s="20" t="s">
        <v>21</v>
      </c>
      <c r="P41" s="57">
        <v>158</v>
      </c>
      <c r="Q41" s="57">
        <v>158</v>
      </c>
      <c r="R41" s="20"/>
      <c r="U41" s="14"/>
    </row>
    <row r="42" spans="1:21" ht="21" customHeight="1" x14ac:dyDescent="0.25">
      <c r="A42" s="95"/>
      <c r="B42" s="8">
        <v>21</v>
      </c>
      <c r="C42" s="8" t="s">
        <v>21</v>
      </c>
      <c r="D42" s="8" t="s">
        <v>21</v>
      </c>
      <c r="E42" s="8" t="s">
        <v>33</v>
      </c>
      <c r="F42" s="8" t="s">
        <v>21</v>
      </c>
      <c r="G42" s="8" t="s">
        <v>21</v>
      </c>
      <c r="H42" s="8" t="s">
        <v>21</v>
      </c>
      <c r="I42" s="8" t="s">
        <v>21</v>
      </c>
      <c r="J42" s="8" t="s">
        <v>21</v>
      </c>
      <c r="K42" s="56" t="s">
        <v>21</v>
      </c>
      <c r="L42" s="8" t="s">
        <v>21</v>
      </c>
      <c r="M42" s="8" t="s">
        <v>21</v>
      </c>
      <c r="N42" s="8" t="s">
        <v>21</v>
      </c>
      <c r="O42" s="20" t="s">
        <v>21</v>
      </c>
      <c r="P42" s="57">
        <v>147</v>
      </c>
      <c r="Q42" s="57">
        <v>147</v>
      </c>
      <c r="R42" s="20"/>
      <c r="U42" s="14"/>
    </row>
    <row r="43" spans="1:21" ht="21" customHeight="1" x14ac:dyDescent="0.25">
      <c r="A43" s="95"/>
      <c r="B43" s="8">
        <v>22</v>
      </c>
      <c r="C43" s="8" t="s">
        <v>21</v>
      </c>
      <c r="D43" s="8" t="s">
        <v>21</v>
      </c>
      <c r="E43" s="8" t="s">
        <v>33</v>
      </c>
      <c r="F43" s="8" t="s">
        <v>21</v>
      </c>
      <c r="G43" s="8" t="s">
        <v>21</v>
      </c>
      <c r="H43" s="8" t="s">
        <v>21</v>
      </c>
      <c r="I43" s="8" t="s">
        <v>21</v>
      </c>
      <c r="J43" s="8" t="s">
        <v>21</v>
      </c>
      <c r="K43" s="56" t="s">
        <v>21</v>
      </c>
      <c r="L43" s="8" t="s">
        <v>21</v>
      </c>
      <c r="M43" s="8" t="s">
        <v>21</v>
      </c>
      <c r="N43" s="8" t="s">
        <v>21</v>
      </c>
      <c r="O43" s="20">
        <v>74</v>
      </c>
      <c r="P43" s="57">
        <v>74</v>
      </c>
      <c r="Q43" s="57">
        <v>74</v>
      </c>
      <c r="R43" s="20"/>
      <c r="U43" s="14"/>
    </row>
    <row r="44" spans="1:21" ht="21" customHeight="1" x14ac:dyDescent="0.25">
      <c r="A44" s="95"/>
      <c r="B44" s="8">
        <v>23</v>
      </c>
      <c r="C44" s="8" t="s">
        <v>21</v>
      </c>
      <c r="D44" s="8" t="s">
        <v>21</v>
      </c>
      <c r="E44" s="8" t="s">
        <v>33</v>
      </c>
      <c r="F44" s="8" t="s">
        <v>21</v>
      </c>
      <c r="G44" s="8" t="s">
        <v>21</v>
      </c>
      <c r="H44" s="8" t="s">
        <v>21</v>
      </c>
      <c r="I44" s="8" t="s">
        <v>21</v>
      </c>
      <c r="J44" s="8" t="s">
        <v>21</v>
      </c>
      <c r="K44" s="56" t="s">
        <v>21</v>
      </c>
      <c r="L44" s="8" t="s">
        <v>21</v>
      </c>
      <c r="M44" s="8" t="s">
        <v>21</v>
      </c>
      <c r="N44" s="8" t="s">
        <v>21</v>
      </c>
      <c r="O44" s="20" t="s">
        <v>21</v>
      </c>
      <c r="P44" s="57">
        <v>3867</v>
      </c>
      <c r="Q44" s="8" t="s">
        <v>21</v>
      </c>
      <c r="R44" s="20"/>
      <c r="U44" s="14"/>
    </row>
    <row r="45" spans="1:21" ht="21" customHeight="1" x14ac:dyDescent="0.25">
      <c r="A45" s="95"/>
      <c r="B45" s="8">
        <v>24</v>
      </c>
      <c r="C45" s="8" t="s">
        <v>21</v>
      </c>
      <c r="D45" s="8" t="s">
        <v>21</v>
      </c>
      <c r="E45" s="8" t="s">
        <v>33</v>
      </c>
      <c r="F45" s="8" t="s">
        <v>21</v>
      </c>
      <c r="G45" s="8" t="s">
        <v>21</v>
      </c>
      <c r="H45" s="8" t="s">
        <v>21</v>
      </c>
      <c r="I45" s="8" t="s">
        <v>21</v>
      </c>
      <c r="J45" s="8" t="s">
        <v>21</v>
      </c>
      <c r="K45" s="56" t="s">
        <v>21</v>
      </c>
      <c r="L45" s="8" t="s">
        <v>21</v>
      </c>
      <c r="M45" s="8" t="s">
        <v>21</v>
      </c>
      <c r="N45" s="8" t="s">
        <v>21</v>
      </c>
      <c r="O45" s="20" t="s">
        <v>21</v>
      </c>
      <c r="P45" s="57">
        <v>221</v>
      </c>
      <c r="Q45" s="57">
        <v>221</v>
      </c>
      <c r="R45" s="20"/>
      <c r="U45" s="14"/>
    </row>
    <row r="46" spans="1:21" ht="21" customHeight="1" x14ac:dyDescent="0.25">
      <c r="A46" s="95"/>
      <c r="B46" s="8">
        <v>25</v>
      </c>
      <c r="C46" s="8" t="s">
        <v>21</v>
      </c>
      <c r="D46" s="8" t="s">
        <v>21</v>
      </c>
      <c r="E46" s="8" t="s">
        <v>33</v>
      </c>
      <c r="F46" s="8" t="s">
        <v>21</v>
      </c>
      <c r="G46" s="8" t="s">
        <v>21</v>
      </c>
      <c r="H46" s="8" t="s">
        <v>21</v>
      </c>
      <c r="I46" s="8" t="s">
        <v>21</v>
      </c>
      <c r="J46" s="8" t="s">
        <v>21</v>
      </c>
      <c r="K46" s="56" t="s">
        <v>21</v>
      </c>
      <c r="L46" s="8" t="s">
        <v>21</v>
      </c>
      <c r="M46" s="8" t="s">
        <v>21</v>
      </c>
      <c r="N46" s="8" t="s">
        <v>21</v>
      </c>
      <c r="O46" s="20" t="s">
        <v>21</v>
      </c>
      <c r="P46" s="57">
        <v>140</v>
      </c>
      <c r="Q46" s="57">
        <v>140</v>
      </c>
      <c r="R46" s="20"/>
      <c r="U46" s="14"/>
    </row>
    <row r="47" spans="1:21" ht="21" customHeight="1" x14ac:dyDescent="0.25">
      <c r="A47" s="95"/>
      <c r="B47" s="8">
        <v>28</v>
      </c>
      <c r="C47" s="8" t="s">
        <v>21</v>
      </c>
      <c r="D47" s="8" t="s">
        <v>21</v>
      </c>
      <c r="E47" s="8" t="s">
        <v>33</v>
      </c>
      <c r="F47" s="8" t="s">
        <v>21</v>
      </c>
      <c r="G47" s="8" t="s">
        <v>21</v>
      </c>
      <c r="H47" s="8" t="s">
        <v>21</v>
      </c>
      <c r="I47" s="8" t="s">
        <v>21</v>
      </c>
      <c r="J47" s="8" t="s">
        <v>21</v>
      </c>
      <c r="K47" s="56" t="s">
        <v>21</v>
      </c>
      <c r="L47" s="8" t="s">
        <v>21</v>
      </c>
      <c r="M47" s="8" t="s">
        <v>21</v>
      </c>
      <c r="N47" s="8" t="s">
        <v>21</v>
      </c>
      <c r="O47" s="57">
        <v>182</v>
      </c>
      <c r="P47" s="57">
        <v>182</v>
      </c>
      <c r="Q47" s="57">
        <v>182</v>
      </c>
      <c r="R47" s="20" t="s">
        <v>76</v>
      </c>
      <c r="U47" s="14"/>
    </row>
    <row r="48" spans="1:21" ht="21" customHeight="1" x14ac:dyDescent="0.25">
      <c r="A48" s="95"/>
      <c r="B48" s="8">
        <v>29</v>
      </c>
      <c r="C48" s="8" t="s">
        <v>21</v>
      </c>
      <c r="D48" s="8" t="s">
        <v>21</v>
      </c>
      <c r="E48" s="8" t="s">
        <v>33</v>
      </c>
      <c r="F48" s="8" t="s">
        <v>21</v>
      </c>
      <c r="G48" s="8" t="s">
        <v>21</v>
      </c>
      <c r="H48" s="8" t="s">
        <v>21</v>
      </c>
      <c r="I48" s="8" t="s">
        <v>21</v>
      </c>
      <c r="J48" s="8" t="s">
        <v>21</v>
      </c>
      <c r="K48" s="56" t="s">
        <v>21</v>
      </c>
      <c r="L48" s="8" t="s">
        <v>21</v>
      </c>
      <c r="M48" s="8" t="s">
        <v>21</v>
      </c>
      <c r="N48" s="8" t="s">
        <v>21</v>
      </c>
      <c r="O48" s="57" t="s">
        <v>30</v>
      </c>
      <c r="P48" s="57">
        <v>110</v>
      </c>
      <c r="Q48" s="57">
        <v>110</v>
      </c>
      <c r="R48" s="20"/>
      <c r="U48" s="14"/>
    </row>
    <row r="49" spans="1:21" s="11" customFormat="1" ht="16.5" customHeight="1" x14ac:dyDescent="0.25">
      <c r="A49" s="95"/>
      <c r="B49" s="91" t="s">
        <v>24</v>
      </c>
      <c r="C49" s="91"/>
      <c r="D49" s="91"/>
      <c r="E49" s="58"/>
      <c r="F49" s="58"/>
      <c r="G49" s="58"/>
      <c r="H49" s="59">
        <f>SUM(H36:H39)</f>
        <v>0</v>
      </c>
      <c r="I49" s="60">
        <f>SUM(I36:I39)</f>
        <v>0</v>
      </c>
      <c r="J49" s="60">
        <f>SUM(J36:J39)</f>
        <v>0</v>
      </c>
      <c r="K49" s="61"/>
      <c r="L49" s="60">
        <f>SUM(L36:L38)</f>
        <v>0</v>
      </c>
      <c r="M49" s="60">
        <f>SUM(M36:M38)</f>
        <v>0</v>
      </c>
      <c r="N49" s="60">
        <f>SUM(N36:N38)</f>
        <v>0</v>
      </c>
      <c r="O49" s="60">
        <f>SUM(O35:O48)</f>
        <v>9852.19</v>
      </c>
      <c r="P49" s="60">
        <f>SUM(P36:P48)</f>
        <v>20743</v>
      </c>
      <c r="Q49" s="58">
        <f>SUM(Q36:Q38)</f>
        <v>166</v>
      </c>
      <c r="R49" s="59"/>
      <c r="U49" s="14"/>
    </row>
    <row r="50" spans="1:21" ht="22.5" customHeight="1" x14ac:dyDescent="0.25">
      <c r="A50" s="92" t="s">
        <v>20</v>
      </c>
      <c r="B50" s="92"/>
      <c r="C50" s="92"/>
      <c r="D50" s="92"/>
      <c r="E50" s="62"/>
      <c r="F50" s="62"/>
      <c r="G50" s="62"/>
      <c r="H50" s="63">
        <f>H24+H35+H49</f>
        <v>16021.38</v>
      </c>
      <c r="I50" s="63">
        <f>I24+I35+I49</f>
        <v>2528.8000000000002</v>
      </c>
      <c r="J50" s="63">
        <f>J24+J35+J49</f>
        <v>5515.3</v>
      </c>
      <c r="K50" s="64"/>
      <c r="L50" s="65">
        <f t="shared" ref="L50:Q50" si="3">L24+L35+L49</f>
        <v>568.13404255319153</v>
      </c>
      <c r="M50" s="65">
        <f t="shared" si="3"/>
        <v>21613.571899999995</v>
      </c>
      <c r="N50" s="65">
        <f t="shared" si="3"/>
        <v>0</v>
      </c>
      <c r="O50" s="65">
        <f t="shared" si="3"/>
        <v>45581.57</v>
      </c>
      <c r="P50" s="65">
        <f t="shared" si="3"/>
        <v>70790</v>
      </c>
      <c r="Q50" s="65">
        <f t="shared" si="3"/>
        <v>8024</v>
      </c>
      <c r="R50" s="66"/>
      <c r="T50" s="1" t="e">
        <f>SUM(T5:T24)</f>
        <v>#VALUE!</v>
      </c>
      <c r="U50" s="14" t="e">
        <f>SUM(U5:U24)</f>
        <v>#VALUE!</v>
      </c>
    </row>
    <row r="51" spans="1:21" x14ac:dyDescent="0.25">
      <c r="A51" s="38"/>
      <c r="B51" s="4"/>
      <c r="C51" s="4"/>
      <c r="D51" s="4"/>
      <c r="E51" s="4"/>
      <c r="F51" s="4"/>
      <c r="G51" s="4"/>
      <c r="H51" s="4"/>
      <c r="I51" s="4"/>
      <c r="J51" s="4"/>
      <c r="K51" s="18"/>
      <c r="L51" s="4"/>
      <c r="M51" s="4"/>
      <c r="N51" s="4"/>
      <c r="O51" s="4"/>
      <c r="P51" s="19"/>
      <c r="Q51" s="4"/>
    </row>
    <row r="52" spans="1:2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18"/>
      <c r="L52" s="4"/>
      <c r="M52" s="4"/>
      <c r="N52" s="4"/>
      <c r="O52" s="4"/>
      <c r="P52" s="19"/>
      <c r="Q52" s="4"/>
    </row>
    <row r="53" spans="1:2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18"/>
      <c r="L53" s="4"/>
      <c r="M53" s="4"/>
      <c r="N53" s="4"/>
      <c r="O53" s="4"/>
      <c r="P53" s="19"/>
      <c r="Q53" s="4"/>
    </row>
    <row r="54" spans="1:2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18"/>
      <c r="L54" s="4"/>
      <c r="M54" s="4"/>
      <c r="N54" s="4"/>
      <c r="O54" s="4"/>
      <c r="P54" s="19"/>
      <c r="Q54" s="4"/>
    </row>
    <row r="55" spans="1:2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18"/>
      <c r="L55" s="4"/>
      <c r="M55" s="4"/>
      <c r="N55" s="4"/>
      <c r="O55" s="4"/>
      <c r="P55" s="19"/>
      <c r="Q55" s="4"/>
    </row>
    <row r="56" spans="1:2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18"/>
      <c r="L56" s="4"/>
      <c r="M56" s="4"/>
      <c r="N56" s="4"/>
      <c r="O56" s="4"/>
      <c r="P56" s="19"/>
      <c r="Q56" s="4"/>
    </row>
    <row r="57" spans="1:2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18"/>
      <c r="L57" s="4"/>
      <c r="M57" s="4"/>
      <c r="N57" s="4"/>
      <c r="O57" s="4"/>
      <c r="P57" s="19"/>
      <c r="Q57" s="4"/>
    </row>
    <row r="58" spans="1:2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18"/>
      <c r="L58" s="4"/>
      <c r="M58" s="4"/>
      <c r="N58" s="4"/>
      <c r="O58" s="4"/>
      <c r="P58" s="19"/>
      <c r="Q58" s="4"/>
    </row>
    <row r="59" spans="1:2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18"/>
      <c r="L59" s="4"/>
      <c r="M59" s="4"/>
      <c r="N59" s="4"/>
      <c r="O59" s="4"/>
      <c r="P59" s="19"/>
      <c r="Q59" s="4"/>
    </row>
    <row r="60" spans="1:2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18"/>
      <c r="L60" s="4"/>
      <c r="M60" s="4"/>
      <c r="N60" s="4"/>
      <c r="O60" s="4"/>
      <c r="P60" s="19"/>
      <c r="Q60" s="4"/>
    </row>
    <row r="61" spans="1:2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18"/>
      <c r="L61" s="4"/>
      <c r="M61" s="4"/>
      <c r="N61" s="4"/>
      <c r="O61" s="4"/>
      <c r="P61" s="19"/>
      <c r="Q61" s="4"/>
    </row>
    <row r="62" spans="1:2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18"/>
      <c r="L62" s="4"/>
      <c r="M62" s="4"/>
      <c r="N62" s="4"/>
      <c r="O62" s="4"/>
      <c r="P62" s="19"/>
      <c r="Q62" s="4"/>
    </row>
    <row r="63" spans="1:2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18"/>
      <c r="L63" s="4"/>
      <c r="M63" s="4"/>
      <c r="N63" s="4"/>
      <c r="O63" s="4"/>
      <c r="P63" s="19"/>
      <c r="Q63" s="4"/>
    </row>
    <row r="64" spans="1:2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18"/>
      <c r="L64" s="4"/>
      <c r="M64" s="4"/>
      <c r="N64" s="4"/>
      <c r="O64" s="4"/>
      <c r="P64" s="19"/>
      <c r="Q64" s="4"/>
    </row>
    <row r="65" spans="1:1" x14ac:dyDescent="0.25">
      <c r="A65" s="4"/>
    </row>
  </sheetData>
  <sortState xmlns:xlrd2="http://schemas.microsoft.com/office/spreadsheetml/2017/richdata2" ref="B146:R151">
    <sortCondition ref="B145"/>
  </sortState>
  <mergeCells count="55">
    <mergeCell ref="G2:G4"/>
    <mergeCell ref="M3:P3"/>
    <mergeCell ref="I2:I4"/>
    <mergeCell ref="E2:E4"/>
    <mergeCell ref="D2:D4"/>
    <mergeCell ref="L29:L34"/>
    <mergeCell ref="K29:K34"/>
    <mergeCell ref="J29:J34"/>
    <mergeCell ref="I29:I34"/>
    <mergeCell ref="K1:R1"/>
    <mergeCell ref="R2:R4"/>
    <mergeCell ref="K2:K4"/>
    <mergeCell ref="J2:J4"/>
    <mergeCell ref="M2:Q2"/>
    <mergeCell ref="L2:L4"/>
    <mergeCell ref="E1:J1"/>
    <mergeCell ref="F2:F4"/>
    <mergeCell ref="B24:D24"/>
    <mergeCell ref="L12:L20"/>
    <mergeCell ref="K12:K20"/>
    <mergeCell ref="J12:J20"/>
    <mergeCell ref="I12:I20"/>
    <mergeCell ref="H12:H20"/>
    <mergeCell ref="G12:G20"/>
    <mergeCell ref="F12:F20"/>
    <mergeCell ref="E12:E20"/>
    <mergeCell ref="A1:D1"/>
    <mergeCell ref="A2:A4"/>
    <mergeCell ref="C2:C4"/>
    <mergeCell ref="B2:B4"/>
    <mergeCell ref="H2:H4"/>
    <mergeCell ref="B49:D49"/>
    <mergeCell ref="A50:D50"/>
    <mergeCell ref="B35:D35"/>
    <mergeCell ref="A36:A49"/>
    <mergeCell ref="A5:A24"/>
    <mergeCell ref="A25:A35"/>
    <mergeCell ref="D12:D20"/>
    <mergeCell ref="C12:C20"/>
    <mergeCell ref="B12:B20"/>
    <mergeCell ref="C29:C34"/>
    <mergeCell ref="B29:B34"/>
    <mergeCell ref="Q12:Q20"/>
    <mergeCell ref="P29:P34"/>
    <mergeCell ref="Q29:Q34"/>
    <mergeCell ref="N29:N34"/>
    <mergeCell ref="M29:M34"/>
    <mergeCell ref="P12:P20"/>
    <mergeCell ref="N12:N20"/>
    <mergeCell ref="M12:M20"/>
    <mergeCell ref="H29:H34"/>
    <mergeCell ref="G29:G34"/>
    <mergeCell ref="F29:F34"/>
    <mergeCell ref="E29:E34"/>
    <mergeCell ref="D29:D3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Лист1!Print_Area</vt:lpstr>
      <vt:lpstr>Лист1!Область_печати</vt:lpstr>
    </vt:vector>
  </TitlesOfParts>
  <Company>Melkosoft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FuckYouBill</dc:creator>
  <cp:lastModifiedBy>Янченкова Екатерина Николаевна</cp:lastModifiedBy>
  <cp:lastPrinted>2024-07-25T11:19:52Z</cp:lastPrinted>
  <dcterms:created xsi:type="dcterms:W3CDTF">2007-01-13T08:23:23Z</dcterms:created>
  <dcterms:modified xsi:type="dcterms:W3CDTF">2024-07-25T12:06:19Z</dcterms:modified>
</cp:coreProperties>
</file>